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Útmutató" sheetId="1" state="visible" r:id="rId1"/>
    <sheet xmlns:r="http://schemas.openxmlformats.org/officeDocument/2006/relationships" name="Raktár" sheetId="2" state="visible" r:id="rId2"/>
    <sheet xmlns:r="http://schemas.openxmlformats.org/officeDocument/2006/relationships" name="Megtakarítások" sheetId="3" state="visible" r:id="rId3"/>
    <sheet xmlns:r="http://schemas.openxmlformats.org/officeDocument/2006/relationships" name="Hallgatók" sheetId="4" state="visible" r:id="rId4"/>
    <sheet xmlns:r="http://schemas.openxmlformats.org/officeDocument/2006/relationships" name="Autóverseny" sheetId="5" state="visible" r:id="rId5"/>
    <sheet xmlns:r="http://schemas.openxmlformats.org/officeDocument/2006/relationships" name="Rangsor" sheetId="6" state="visible" r:id="rId6"/>
  </sheets>
  <definedNames>
    <definedName name="_xlnm._FilterDatabase" localSheetId="1" hidden="1">'Raktár'!$A$1:$F$31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.mm.dd"/>
  </numFmts>
  <fonts count="8">
    <font>
      <name val="Calibri"/>
      <family val="2"/>
      <color theme="1"/>
      <sz val="11"/>
      <scheme val="minor"/>
    </font>
    <font>
      <b val="1"/>
      <sz val="11"/>
    </font>
    <font>
      <b val="1"/>
      <sz val="12"/>
    </font>
    <font>
      <b val="1"/>
      <sz val="16"/>
    </font>
    <font>
      <b val="1"/>
      <color rgb="00375623"/>
    </font>
    <font>
      <i val="1"/>
      <color rgb="00595959"/>
    </font>
    <font>
      <b val="1"/>
      <color rgb="00375623"/>
      <sz val="11"/>
    </font>
    <font>
      <i val="1"/>
      <color rgb="00375623"/>
      <sz val="11"/>
    </font>
  </fonts>
  <fills count="4">
    <fill>
      <patternFill/>
    </fill>
    <fill>
      <patternFill patternType="gray125"/>
    </fill>
    <fill>
      <patternFill patternType="solid">
        <fgColor rgb="00DDEBF7"/>
      </patternFill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0" fontId="2" fillId="0" borderId="0" pivotButton="0" quotePrefix="0" xfId="0"/>
    <xf numFmtId="0" fontId="5" fillId="0" borderId="0" pivotButton="0" quotePrefix="0" xfId="0"/>
    <xf numFmtId="0" fontId="1" fillId="2" borderId="0" pivotButton="0" quotePrefix="0" xfId="0"/>
    <xf numFmtId="3" fontId="0" fillId="3" borderId="0" pivotButton="0" quotePrefix="0" xfId="0"/>
    <xf numFmtId="3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164" fontId="0" fillId="0" borderId="0" pivotButton="0" quotePrefix="0" xfId="0"/>
    <xf numFmtId="0" fontId="0" fillId="3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4"/>
  <sheetViews>
    <sheetView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2">
      <c r="B2" s="1" t="inlineStr">
        <is>
          <t>Összesítés és megszámlálás: gyakorló feladatok</t>
        </is>
      </c>
    </row>
    <row r="3" ht="48" customHeight="1">
      <c r="B3" s="2" t="inlineStr">
        <is>
          <t>SZORZATÖSSZEG, RÉSZÖSSZEG és ÖSSZESÍT; SZUMHA és SZUMHATÖBB; DARAB, DARAB2, DARABÜRES, DARABTELI, DARABHATÖBB; NAGY, KICSI, MEDIÁN, RANG.EGY, MAXHA, MINHA.</t>
        </is>
      </c>
    </row>
    <row r="5">
      <c r="B5" s="3" t="inlineStr">
        <is>
          <t>Ez a MEGOLDÁS fájl: a sárga cellákban a kész képletek vannak, a feladatok mellett zöld betűvel a képletek magyar Excelben beírható alakja.</t>
        </is>
      </c>
    </row>
    <row r="7">
      <c r="B7" s="4" t="inlineStr">
        <is>
          <t>Munkalapok</t>
        </is>
      </c>
    </row>
    <row r="8">
      <c r="B8" t="inlineStr">
        <is>
          <t>1. Raktár: Készletérték SZORZATÖSSZEG-gel, szűrt összeg RÉSZÖSSZEG-gel, hibát átugró ÖSSZESÍT.</t>
        </is>
      </c>
    </row>
    <row r="9">
      <c r="B9" t="inlineStr">
        <is>
          <t>2. Megtakarítások: Fiatalok megtakarításai városonként és nemenként: SZUMHA és SZUMHATÖBB.</t>
        </is>
      </c>
    </row>
    <row r="10">
      <c r="B10" t="inlineStr">
        <is>
          <t>3. Hallgatók: Hallgatók megszámlálása DARABTELI és DARABHATÖBB függvénnyel, helyettesítő karakterrel.</t>
        </is>
      </c>
    </row>
    <row r="11">
      <c r="B11" t="inlineStr">
        <is>
          <t>4. Autóverseny: Futamok jegyzőkönyve: DARAB2, DARAB, DARABÜRES és DARABTELI a starthoz, célba éréshez, kieséshez.</t>
        </is>
      </c>
    </row>
    <row r="12">
      <c r="B12" t="inlineStr">
        <is>
          <t>5. Rangsor: Osztályok rangsora büntetőpontok alapján: RANG.EGY, NAGY, KICSI, MEDIÁN, MAXHA, MINHA.</t>
        </is>
      </c>
    </row>
    <row r="14">
      <c r="B14" s="5" t="inlineStr">
        <is>
          <t>Az adatok kitaláltak, bármilyen egyezés a valósággal a véletlen műve.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1" customWidth="1" min="2" max="2"/>
    <col width="14" customWidth="1" min="3" max="3"/>
    <col width="15" customWidth="1" min="4" max="4"/>
    <col width="11" customWidth="1" min="5" max="5"/>
    <col width="12" customWidth="1" min="6" max="6"/>
    <col width="34" customWidth="1" min="8" max="8"/>
    <col width="14" customWidth="1" min="11" max="11"/>
  </cols>
  <sheetData>
    <row r="1">
      <c r="A1" s="6" t="inlineStr">
        <is>
          <t>termék</t>
        </is>
      </c>
      <c r="B1" s="6" t="inlineStr">
        <is>
          <t>kategória</t>
        </is>
      </c>
      <c r="C1" s="6" t="inlineStr">
        <is>
          <t>készlet (db)</t>
        </is>
      </c>
      <c r="D1" s="6" t="inlineStr">
        <is>
          <t>egységár (Ft)</t>
        </is>
      </c>
      <c r="E1" s="6" t="inlineStr">
        <is>
          <t>db/csomag</t>
        </is>
      </c>
      <c r="F1" s="6" t="inlineStr">
        <is>
          <t>ár/db (Ft)</t>
        </is>
      </c>
      <c r="H1" t="inlineStr">
        <is>
          <t>Készletérték összesen (Ft)</t>
        </is>
      </c>
      <c r="K1" s="7">
        <f>SUMPRODUCT(C2:C31,D2:D31)</f>
        <v/>
      </c>
    </row>
    <row r="2">
      <c r="A2" t="inlineStr">
        <is>
          <t>falfesték 15 l</t>
        </is>
      </c>
      <c r="B2" t="inlineStr">
        <is>
          <t>festék</t>
        </is>
      </c>
      <c r="C2" s="8" t="n">
        <v>116</v>
      </c>
      <c r="D2" s="8" t="n">
        <v>5410</v>
      </c>
      <c r="E2" t="n">
        <v>1</v>
      </c>
      <c r="F2" s="8">
        <f>D2/E2</f>
        <v/>
      </c>
      <c r="H2" t="inlineStr">
        <is>
          <t>Készlet (db), csak a látható sorok</t>
        </is>
      </c>
      <c r="K2" s="7">
        <f>SUBTOTAL(9,C2:C31)</f>
        <v/>
      </c>
    </row>
    <row r="3">
      <c r="A3" t="inlineStr">
        <is>
          <t>hosszabbító</t>
        </is>
      </c>
      <c r="B3" t="inlineStr">
        <is>
          <t>villany</t>
        </is>
      </c>
      <c r="C3" s="8" t="n">
        <v>23</v>
      </c>
      <c r="D3" s="8" t="n">
        <v>3270</v>
      </c>
      <c r="E3" t="n">
        <v>2</v>
      </c>
      <c r="F3" s="8">
        <f>D3/E3</f>
        <v/>
      </c>
      <c r="H3" t="inlineStr">
        <is>
          <t>Legnagyobb ár/db, hibák nélkül</t>
        </is>
      </c>
      <c r="K3" s="7">
        <f>_xlfn.AGGREGATE(4,6,F2:F31)</f>
        <v/>
      </c>
    </row>
    <row r="4">
      <c r="A4" t="inlineStr">
        <is>
          <t>beltéri festék 5 l</t>
        </is>
      </c>
      <c r="B4" t="inlineStr">
        <is>
          <t>festék</t>
        </is>
      </c>
      <c r="C4" s="8" t="n">
        <v>19</v>
      </c>
      <c r="D4" s="8" t="n">
        <v>10810</v>
      </c>
      <c r="E4" t="n">
        <v>1</v>
      </c>
      <c r="F4" s="8">
        <f>D4/E4</f>
        <v/>
      </c>
    </row>
    <row r="5">
      <c r="A5" t="inlineStr">
        <is>
          <t>ásó</t>
        </is>
      </c>
      <c r="B5" t="inlineStr">
        <is>
          <t>kert</t>
        </is>
      </c>
      <c r="C5" s="8" t="n">
        <v>106</v>
      </c>
      <c r="D5" s="8" t="n">
        <v>12550</v>
      </c>
      <c r="E5" t="n">
        <v>0</v>
      </c>
      <c r="F5" s="8">
        <f>D5/E5</f>
        <v/>
      </c>
      <c r="H5" s="4" t="inlineStr">
        <is>
          <t>Feladatok</t>
        </is>
      </c>
    </row>
    <row r="6">
      <c r="A6" t="inlineStr">
        <is>
          <t>fűrész</t>
        </is>
      </c>
      <c r="B6" t="inlineStr">
        <is>
          <t>szerszám</t>
        </is>
      </c>
      <c r="C6" s="8" t="n">
        <v>102</v>
      </c>
      <c r="D6" s="8" t="n">
        <v>3760</v>
      </c>
      <c r="E6" t="n">
        <v>1</v>
      </c>
      <c r="F6" s="8">
        <f>D6/E6</f>
        <v/>
      </c>
      <c r="H6" t="inlineStr">
        <is>
          <t>1. K1: a teljes készlet értéke (készlet × egységár, soronként összeadva) segédoszlop nélkül:</t>
        </is>
      </c>
    </row>
    <row r="7">
      <c r="A7" t="inlineStr">
        <is>
          <t>szög doboz</t>
        </is>
      </c>
      <c r="B7" t="inlineStr">
        <is>
          <t>kötőelem</t>
        </is>
      </c>
      <c r="C7" s="8" t="n">
        <v>62</v>
      </c>
      <c r="D7" s="8" t="n">
        <v>3650</v>
      </c>
      <c r="E7" t="n">
        <v>6</v>
      </c>
      <c r="F7" s="8">
        <f>D7/E7</f>
        <v/>
      </c>
      <c r="H7" t="inlineStr">
        <is>
          <t xml:space="preserve">   SZORZATÖSSZEG (SUMPRODUCT).</t>
        </is>
      </c>
    </row>
    <row r="8">
      <c r="A8" t="inlineStr">
        <is>
          <t>kábel 10 m</t>
        </is>
      </c>
      <c r="B8" t="inlineStr">
        <is>
          <t>villany</t>
        </is>
      </c>
      <c r="C8" s="8" t="n">
        <v>112</v>
      </c>
      <c r="D8" s="8" t="n">
        <v>13280</v>
      </c>
      <c r="E8" t="n">
        <v>2</v>
      </c>
      <c r="F8" s="8">
        <f>D8/E8</f>
        <v/>
      </c>
      <c r="H8" t="inlineStr">
        <is>
          <t>2. K2: a készlet darabszáma a RÉSZÖSSZEG (SUBTOTAL) függvénnyel (9 = összeg).</t>
        </is>
      </c>
    </row>
    <row r="9">
      <c r="A9" t="inlineStr">
        <is>
          <t>alapozó</t>
        </is>
      </c>
      <c r="B9" t="inlineStr">
        <is>
          <t>festék</t>
        </is>
      </c>
      <c r="C9" s="8" t="n">
        <v>74</v>
      </c>
      <c r="D9" s="8" t="n">
        <v>5530</v>
      </c>
      <c r="E9" t="n">
        <v>1</v>
      </c>
      <c r="F9" s="8">
        <f>D9/E9</f>
        <v/>
      </c>
      <c r="H9" t="inlineStr">
        <is>
          <t xml:space="preserve">   Szűrd a B oszlopot egy kategóriára: a K2 csak a látható sorokat adja össze.</t>
        </is>
      </c>
    </row>
    <row r="10">
      <c r="A10" t="inlineStr">
        <is>
          <t>kerti kesztyű</t>
        </is>
      </c>
      <c r="B10" t="inlineStr">
        <is>
          <t>kert</t>
        </is>
      </c>
      <c r="C10" s="8" t="n">
        <v>81</v>
      </c>
      <c r="D10" s="8" t="n">
        <v>11180</v>
      </c>
      <c r="E10" t="n">
        <v>1</v>
      </c>
      <c r="F10" s="8">
        <f>D10/E10</f>
        <v/>
      </c>
      <c r="H10" t="inlineStr">
        <is>
          <t>3. Az F oszlopban két cella #ZÉRÓOSZTÓ! hibát ad (a db/csomag 0). Ezek miatt a MAX is hibát adna.</t>
        </is>
      </c>
    </row>
    <row r="11">
      <c r="A11" t="inlineStr">
        <is>
          <t>vízmérték</t>
        </is>
      </c>
      <c r="B11" t="inlineStr">
        <is>
          <t>szerszám</t>
        </is>
      </c>
      <c r="C11" s="8" t="n">
        <v>5</v>
      </c>
      <c r="D11" s="8" t="n">
        <v>11870</v>
      </c>
      <c r="E11" t="n">
        <v>1</v>
      </c>
      <c r="F11" s="8">
        <f>D11/E11</f>
        <v/>
      </c>
      <c r="H11" t="inlineStr">
        <is>
          <t xml:space="preserve">   K3: a legnagyobb ár/db az ÖSSZESÍT (AGGREGATE) függvénnyel: 4 = MAX, 6 = a hibaértékek kihagyása.</t>
        </is>
      </c>
    </row>
    <row r="12">
      <c r="A12" t="inlineStr">
        <is>
          <t>homlokzatfesték</t>
        </is>
      </c>
      <c r="B12" t="inlineStr">
        <is>
          <t>festék</t>
        </is>
      </c>
      <c r="C12" s="8" t="n">
        <v>71</v>
      </c>
      <c r="D12" s="8" t="n">
        <v>14610</v>
      </c>
      <c r="E12" t="n">
        <v>6</v>
      </c>
      <c r="F12" s="8">
        <f>D12/E12</f>
        <v/>
      </c>
      <c r="H12" t="inlineStr">
        <is>
          <t>A szűrő törlése: Adatok › Rendezés és szűrés › Szűrő törlése.</t>
        </is>
      </c>
    </row>
    <row r="13">
      <c r="A13" t="inlineStr">
        <is>
          <t>fogó</t>
        </is>
      </c>
      <c r="B13" t="inlineStr">
        <is>
          <t>szerszám</t>
        </is>
      </c>
      <c r="C13" s="8" t="n">
        <v>32</v>
      </c>
      <c r="D13" s="8" t="n">
        <v>9480</v>
      </c>
      <c r="E13" t="n">
        <v>1</v>
      </c>
      <c r="F13" s="8">
        <f>D13/E13</f>
        <v/>
      </c>
    </row>
    <row r="14">
      <c r="A14" t="inlineStr">
        <is>
          <t>metszőolló</t>
        </is>
      </c>
      <c r="B14" t="inlineStr">
        <is>
          <t>kert</t>
        </is>
      </c>
      <c r="C14" s="8" t="n">
        <v>2</v>
      </c>
      <c r="D14" s="8" t="n">
        <v>8200</v>
      </c>
      <c r="E14" t="n">
        <v>4</v>
      </c>
      <c r="F14" s="8">
        <f>D14/E14</f>
        <v/>
      </c>
      <c r="H14" s="9" t="inlineStr">
        <is>
          <t>Megoldás (képletek magyar Excelben):</t>
        </is>
      </c>
    </row>
    <row r="15">
      <c r="A15" t="inlineStr">
        <is>
          <t>kapcsoló</t>
        </is>
      </c>
      <c r="B15" t="inlineStr">
        <is>
          <t>villany</t>
        </is>
      </c>
      <c r="C15" s="8" t="n">
        <v>104</v>
      </c>
      <c r="D15" s="8" t="n">
        <v>1130</v>
      </c>
      <c r="E15" t="n">
        <v>10</v>
      </c>
      <c r="F15" s="8">
        <f>D15/E15</f>
        <v/>
      </c>
      <c r="H15" s="10" t="inlineStr">
        <is>
          <t>K1:  =SZORZATÖSSZEG(C2:C31;D2:D31)</t>
        </is>
      </c>
    </row>
    <row r="16">
      <c r="A16" t="inlineStr">
        <is>
          <t>lazúr</t>
        </is>
      </c>
      <c r="B16" t="inlineStr">
        <is>
          <t>festék</t>
        </is>
      </c>
      <c r="C16" s="8" t="n">
        <v>6</v>
      </c>
      <c r="D16" s="8" t="n">
        <v>11160</v>
      </c>
      <c r="E16" t="n">
        <v>10</v>
      </c>
      <c r="F16" s="8">
        <f>D16/E16</f>
        <v/>
      </c>
      <c r="H16" s="10" t="inlineStr">
        <is>
          <t>K2:  =RÉSZÖSSZEG(9;C2:C31)</t>
        </is>
      </c>
    </row>
    <row r="17">
      <c r="A17" t="inlineStr">
        <is>
          <t>elemlámpa</t>
        </is>
      </c>
      <c r="B17" t="inlineStr">
        <is>
          <t>villany</t>
        </is>
      </c>
      <c r="C17" s="8" t="n">
        <v>104</v>
      </c>
      <c r="D17" s="8" t="n">
        <v>11100</v>
      </c>
      <c r="E17" t="n">
        <v>4</v>
      </c>
      <c r="F17" s="8">
        <f>D17/E17</f>
        <v/>
      </c>
      <c r="H17" s="10" t="inlineStr">
        <is>
          <t>K3:  =ÖSSZESÍT(4;6;F2:F31)</t>
        </is>
      </c>
    </row>
    <row r="18">
      <c r="A18" t="inlineStr">
        <is>
          <t>facsavar doboz</t>
        </is>
      </c>
      <c r="B18" t="inlineStr">
        <is>
          <t>kötőelem</t>
        </is>
      </c>
      <c r="C18" s="8" t="n">
        <v>6</v>
      </c>
      <c r="D18" s="8" t="n">
        <v>6440</v>
      </c>
      <c r="E18" t="n">
        <v>6</v>
      </c>
      <c r="F18" s="8">
        <f>D18/E18</f>
        <v/>
      </c>
    </row>
    <row r="19">
      <c r="A19" t="inlineStr">
        <is>
          <t>locsolótömlő</t>
        </is>
      </c>
      <c r="B19" t="inlineStr">
        <is>
          <t>kert</t>
        </is>
      </c>
      <c r="C19" s="8" t="n">
        <v>76</v>
      </c>
      <c r="D19" s="8" t="n">
        <v>8700</v>
      </c>
      <c r="E19" t="n">
        <v>0</v>
      </c>
      <c r="F19" s="8">
        <f>D19/E19</f>
        <v/>
      </c>
    </row>
    <row r="20">
      <c r="A20" t="inlineStr">
        <is>
          <t>dugalj</t>
        </is>
      </c>
      <c r="B20" t="inlineStr">
        <is>
          <t>villany</t>
        </is>
      </c>
      <c r="C20" s="8" t="n">
        <v>1</v>
      </c>
      <c r="D20" s="8" t="n">
        <v>7380</v>
      </c>
      <c r="E20" t="n">
        <v>10</v>
      </c>
      <c r="F20" s="8">
        <f>D20/E20</f>
        <v/>
      </c>
    </row>
    <row r="21">
      <c r="A21" t="inlineStr">
        <is>
          <t>alátét doboz</t>
        </is>
      </c>
      <c r="B21" t="inlineStr">
        <is>
          <t>kötőelem</t>
        </is>
      </c>
      <c r="C21" s="8" t="n">
        <v>111</v>
      </c>
      <c r="D21" s="8" t="n">
        <v>5560</v>
      </c>
      <c r="E21" t="n">
        <v>1</v>
      </c>
      <c r="F21" s="8">
        <f>D21/E21</f>
        <v/>
      </c>
    </row>
    <row r="22">
      <c r="A22" t="inlineStr">
        <is>
          <t>csavaranya doboz</t>
        </is>
      </c>
      <c r="B22" t="inlineStr">
        <is>
          <t>kötőelem</t>
        </is>
      </c>
      <c r="C22" s="8" t="n">
        <v>81</v>
      </c>
      <c r="D22" s="8" t="n">
        <v>12390</v>
      </c>
      <c r="E22" t="n">
        <v>6</v>
      </c>
      <c r="F22" s="8">
        <f>D22/E22</f>
        <v/>
      </c>
    </row>
    <row r="23">
      <c r="A23" t="inlineStr">
        <is>
          <t>tipli doboz</t>
        </is>
      </c>
      <c r="B23" t="inlineStr">
        <is>
          <t>kötőelem</t>
        </is>
      </c>
      <c r="C23" s="8" t="n">
        <v>70</v>
      </c>
      <c r="D23" s="8" t="n">
        <v>13950</v>
      </c>
      <c r="E23" t="n">
        <v>1</v>
      </c>
      <c r="F23" s="8">
        <f>D23/E23</f>
        <v/>
      </c>
    </row>
    <row r="24">
      <c r="A24" t="inlineStr">
        <is>
          <t>mérőszalag</t>
        </is>
      </c>
      <c r="B24" t="inlineStr">
        <is>
          <t>szerszám</t>
        </is>
      </c>
      <c r="C24" s="8" t="n">
        <v>42</v>
      </c>
      <c r="D24" s="8" t="n">
        <v>1870</v>
      </c>
      <c r="E24" t="n">
        <v>2</v>
      </c>
      <c r="F24" s="8">
        <f>D24/E24</f>
        <v/>
      </c>
    </row>
    <row r="25">
      <c r="A25" t="inlineStr">
        <is>
          <t>csavarhúzó-készlet</t>
        </is>
      </c>
      <c r="B25" t="inlineStr">
        <is>
          <t>szerszám</t>
        </is>
      </c>
      <c r="C25" s="8" t="n">
        <v>64</v>
      </c>
      <c r="D25" s="8" t="n">
        <v>2380</v>
      </c>
      <c r="E25" t="n">
        <v>1</v>
      </c>
      <c r="F25" s="8">
        <f>D25/E25</f>
        <v/>
      </c>
    </row>
    <row r="26">
      <c r="A26" t="inlineStr">
        <is>
          <t>zománcfesték</t>
        </is>
      </c>
      <c r="B26" t="inlineStr">
        <is>
          <t>festék</t>
        </is>
      </c>
      <c r="C26" s="8" t="n">
        <v>60</v>
      </c>
      <c r="D26" s="8" t="n">
        <v>14900</v>
      </c>
      <c r="E26" t="n">
        <v>4</v>
      </c>
      <c r="F26" s="8">
        <f>D26/E26</f>
        <v/>
      </c>
    </row>
    <row r="27">
      <c r="A27" t="inlineStr">
        <is>
          <t>gereblye</t>
        </is>
      </c>
      <c r="B27" t="inlineStr">
        <is>
          <t>kert</t>
        </is>
      </c>
      <c r="C27" s="8" t="n">
        <v>30</v>
      </c>
      <c r="D27" s="8" t="n">
        <v>6790</v>
      </c>
      <c r="E27" t="n">
        <v>4</v>
      </c>
      <c r="F27" s="8">
        <f>D27/E27</f>
        <v/>
      </c>
    </row>
    <row r="28">
      <c r="A28" t="inlineStr">
        <is>
          <t>virágföld 50 l</t>
        </is>
      </c>
      <c r="B28" t="inlineStr">
        <is>
          <t>kert</t>
        </is>
      </c>
      <c r="C28" s="8" t="n">
        <v>89</v>
      </c>
      <c r="D28" s="8" t="n">
        <v>10410</v>
      </c>
      <c r="E28" t="n">
        <v>6</v>
      </c>
      <c r="F28" s="8">
        <f>D28/E28</f>
        <v/>
      </c>
    </row>
    <row r="29">
      <c r="A29" t="inlineStr">
        <is>
          <t>izzó</t>
        </is>
      </c>
      <c r="B29" t="inlineStr">
        <is>
          <t>villany</t>
        </is>
      </c>
      <c r="C29" s="8" t="n">
        <v>45</v>
      </c>
      <c r="D29" s="8" t="n">
        <v>6340</v>
      </c>
      <c r="E29" t="n">
        <v>4</v>
      </c>
      <c r="F29" s="8">
        <f>D29/E29</f>
        <v/>
      </c>
    </row>
    <row r="30">
      <c r="A30" t="inlineStr">
        <is>
          <t>kalapács</t>
        </is>
      </c>
      <c r="B30" t="inlineStr">
        <is>
          <t>szerszám</t>
        </is>
      </c>
      <c r="C30" s="8" t="n">
        <v>5</v>
      </c>
      <c r="D30" s="8" t="n">
        <v>5940</v>
      </c>
      <c r="E30" t="n">
        <v>10</v>
      </c>
      <c r="F30" s="8">
        <f>D30/E30</f>
        <v/>
      </c>
    </row>
    <row r="31">
      <c r="A31" t="inlineStr">
        <is>
          <t>kampó doboz</t>
        </is>
      </c>
      <c r="B31" t="inlineStr">
        <is>
          <t>kötőelem</t>
        </is>
      </c>
      <c r="C31" s="8" t="n">
        <v>102</v>
      </c>
      <c r="D31" s="8" t="n">
        <v>1030</v>
      </c>
      <c r="E31" t="n">
        <v>1</v>
      </c>
      <c r="F31" s="8">
        <f>D31/E31</f>
        <v/>
      </c>
    </row>
  </sheetData>
  <autoFilter ref="A1:F3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0" customWidth="1" min="2" max="2"/>
    <col width="9" customWidth="1" min="3" max="3"/>
    <col width="19" customWidth="1" min="4" max="4"/>
    <col width="8" customWidth="1" min="5" max="5"/>
    <col width="52" customWidth="1" min="7" max="7"/>
    <col width="14" customWidth="1" min="8" max="8"/>
    <col width="12" customWidth="1" min="10" max="10"/>
    <col width="14" customWidth="1" min="11" max="11"/>
    <col width="14" customWidth="1" min="12" max="12"/>
    <col width="14" customWidth="1" min="13" max="13"/>
  </cols>
  <sheetData>
    <row r="1">
      <c r="A1" s="6" t="inlineStr">
        <is>
          <t>név</t>
        </is>
      </c>
      <c r="B1" s="6" t="inlineStr">
        <is>
          <t>város</t>
        </is>
      </c>
      <c r="C1" s="6" t="inlineStr">
        <is>
          <t>életkor</t>
        </is>
      </c>
      <c r="D1" s="6" t="inlineStr">
        <is>
          <t>megtakarítás (Ft)</t>
        </is>
      </c>
      <c r="E1" s="6" t="inlineStr">
        <is>
          <t>nem</t>
        </is>
      </c>
      <c r="J1" s="6" t="inlineStr">
        <is>
          <t>város</t>
        </is>
      </c>
      <c r="K1" s="6" t="inlineStr">
        <is>
          <t>összesen</t>
        </is>
      </c>
      <c r="L1" s="6" t="inlineStr">
        <is>
          <t>nő</t>
        </is>
      </c>
      <c r="M1" s="6" t="inlineStr">
        <is>
          <t>férfi</t>
        </is>
      </c>
    </row>
    <row r="2">
      <c r="A2" t="inlineStr">
        <is>
          <t>Simon Panna</t>
        </is>
      </c>
      <c r="B2" t="inlineStr">
        <is>
          <t>Budapest</t>
        </is>
      </c>
      <c r="C2" t="n">
        <v>30</v>
      </c>
      <c r="D2" s="8" t="n">
        <v>935000</v>
      </c>
      <c r="E2" t="inlineStr">
        <is>
          <t>nő</t>
        </is>
      </c>
      <c r="G2" t="inlineStr">
        <is>
          <t>Nem budapestiek összesen (feltétel szövegként)</t>
        </is>
      </c>
      <c r="H2" s="7">
        <f>SUMIF(B2:B121,"&lt;&gt;Budapest",D2:D121)</f>
        <v/>
      </c>
      <c r="J2" t="inlineStr">
        <is>
          <t>Budapest</t>
        </is>
      </c>
      <c r="K2" s="7">
        <f>SUMIF($B$2:$B$121,J2,$D$2:$D$121)</f>
        <v/>
      </c>
      <c r="L2" s="7">
        <f>SUMIFS($D$2:$D$121,$B$2:$B$121,$J2,$E$2:$E$121,L$1)</f>
        <v/>
      </c>
      <c r="M2" s="7">
        <f>SUMIFS($D$2:$D$121,$B$2:$B$121,$J2,$E$2:$E$121,M$1)</f>
        <v/>
      </c>
    </row>
    <row r="3">
      <c r="A3" t="inlineStr">
        <is>
          <t>Somogyi Szabolcs</t>
        </is>
      </c>
      <c r="B3" t="inlineStr">
        <is>
          <t>Budapest</t>
        </is>
      </c>
      <c r="C3" t="n">
        <v>23</v>
      </c>
      <c r="D3" s="8" t="n">
        <v>1145000</v>
      </c>
      <c r="E3" t="inlineStr">
        <is>
          <t>férfi</t>
        </is>
      </c>
      <c r="G3" t="inlineStr">
        <is>
          <t>Nem budapestiek összesen (feltétel a B2-re hivatkozik)</t>
        </is>
      </c>
      <c r="H3" s="7">
        <f>SUMIF(B2:B121,"&lt;&gt;"&amp;B2,D2:D121)</f>
        <v/>
      </c>
      <c r="J3" t="inlineStr">
        <is>
          <t>Szeged</t>
        </is>
      </c>
      <c r="K3" s="7">
        <f>SUMIF($B$2:$B$121,J3,$D$2:$D$121)</f>
        <v/>
      </c>
      <c r="L3" s="7">
        <f>SUMIFS($D$2:$D$121,$B$2:$B$121,$J3,$E$2:$E$121,L$1)</f>
        <v/>
      </c>
      <c r="M3" s="7">
        <f>SUMIFS($D$2:$D$121,$B$2:$B$121,$J3,$E$2:$E$121,M$1)</f>
        <v/>
      </c>
    </row>
    <row r="4">
      <c r="A4" t="inlineStr">
        <is>
          <t>Halász Rita</t>
        </is>
      </c>
      <c r="B4" t="inlineStr">
        <is>
          <t>Budapest</t>
        </is>
      </c>
      <c r="C4" t="n">
        <v>22</v>
      </c>
      <c r="D4" s="8" t="n">
        <v>235000</v>
      </c>
      <c r="E4" t="inlineStr">
        <is>
          <t>nő</t>
        </is>
      </c>
      <c r="G4" t="inlineStr">
        <is>
          <t>Átlagnál idősebbek megtakarítása</t>
        </is>
      </c>
      <c r="H4" s="7">
        <f>SUMIF(C2:C121,"&gt;"&amp;AVERAGE(C2:C121),D2:D121)</f>
        <v/>
      </c>
      <c r="J4" t="inlineStr">
        <is>
          <t>Pécs</t>
        </is>
      </c>
      <c r="K4" s="7">
        <f>SUMIF($B$2:$B$121,J4,$D$2:$D$121)</f>
        <v/>
      </c>
      <c r="L4" s="7">
        <f>SUMIFS($D$2:$D$121,$B$2:$B$121,$J4,$E$2:$E$121,L$1)</f>
        <v/>
      </c>
      <c r="M4" s="7">
        <f>SUMIFS($D$2:$D$121,$B$2:$B$121,$J4,$E$2:$E$121,M$1)</f>
        <v/>
      </c>
    </row>
    <row r="5">
      <c r="A5" t="inlineStr">
        <is>
          <t>Szekeres Kristóf</t>
        </is>
      </c>
      <c r="B5" t="inlineStr">
        <is>
          <t>Budapest</t>
        </is>
      </c>
      <c r="C5" t="n">
        <v>21</v>
      </c>
      <c r="D5" s="8" t="n">
        <v>965000</v>
      </c>
      <c r="E5" t="inlineStr">
        <is>
          <t>nő</t>
        </is>
      </c>
      <c r="J5" t="inlineStr">
        <is>
          <t>Győr</t>
        </is>
      </c>
      <c r="K5" s="7">
        <f>SUMIF($B$2:$B$121,J5,$D$2:$D$121)</f>
        <v/>
      </c>
      <c r="L5" s="7">
        <f>SUMIFS($D$2:$D$121,$B$2:$B$121,$J5,$E$2:$E$121,L$1)</f>
        <v/>
      </c>
      <c r="M5" s="7">
        <f>SUMIFS($D$2:$D$121,$B$2:$B$121,$J5,$E$2:$E$121,M$1)</f>
        <v/>
      </c>
    </row>
    <row r="6">
      <c r="A6" t="inlineStr">
        <is>
          <t>Erdős Félix</t>
        </is>
      </c>
      <c r="B6" t="inlineStr">
        <is>
          <t>Győr</t>
        </is>
      </c>
      <c r="C6" t="n">
        <v>19</v>
      </c>
      <c r="D6" s="8" t="n">
        <v>360000</v>
      </c>
      <c r="E6" t="inlineStr">
        <is>
          <t>férfi</t>
        </is>
      </c>
      <c r="J6" t="inlineStr">
        <is>
          <t>Debrecen</t>
        </is>
      </c>
      <c r="K6" s="7">
        <f>SUMIF($B$2:$B$121,J6,$D$2:$D$121)</f>
        <v/>
      </c>
      <c r="L6" s="7">
        <f>SUMIFS($D$2:$D$121,$B$2:$B$121,$J6,$E$2:$E$121,L$1)</f>
        <v/>
      </c>
      <c r="M6" s="7">
        <f>SUMIFS($D$2:$D$121,$B$2:$B$121,$J6,$E$2:$E$121,M$1)</f>
        <v/>
      </c>
    </row>
    <row r="7">
      <c r="A7" t="inlineStr">
        <is>
          <t>Major Viktor</t>
        </is>
      </c>
      <c r="B7" t="inlineStr">
        <is>
          <t>Budapest</t>
        </is>
      </c>
      <c r="C7" t="n">
        <v>27</v>
      </c>
      <c r="D7" s="8" t="n">
        <v>1000000</v>
      </c>
      <c r="E7" t="inlineStr">
        <is>
          <t>férfi</t>
        </is>
      </c>
      <c r="J7" t="inlineStr">
        <is>
          <t>Eger</t>
        </is>
      </c>
      <c r="K7" s="7">
        <f>SUMIF($B$2:$B$121,J7,$D$2:$D$121)</f>
        <v/>
      </c>
      <c r="L7" s="7">
        <f>SUMIFS($D$2:$D$121,$B$2:$B$121,$J7,$E$2:$E$121,L$1)</f>
        <v/>
      </c>
      <c r="M7" s="7">
        <f>SUMIFS($D$2:$D$121,$B$2:$B$121,$J7,$E$2:$E$121,M$1)</f>
        <v/>
      </c>
    </row>
    <row r="8">
      <c r="A8" t="inlineStr">
        <is>
          <t>Csonka Anna</t>
        </is>
      </c>
      <c r="B8" t="inlineStr">
        <is>
          <t>Győr</t>
        </is>
      </c>
      <c r="C8" t="n">
        <v>30</v>
      </c>
      <c r="D8" s="8" t="n">
        <v>1110000</v>
      </c>
      <c r="E8" t="inlineStr">
        <is>
          <t>nő</t>
        </is>
      </c>
      <c r="J8" t="inlineStr">
        <is>
          <t>Sopron</t>
        </is>
      </c>
      <c r="K8" s="7">
        <f>SUMIF($B$2:$B$121,J8,$D$2:$D$121)</f>
        <v/>
      </c>
      <c r="L8" s="7">
        <f>SUMIFS($D$2:$D$121,$B$2:$B$121,$J8,$E$2:$E$121,L$1)</f>
        <v/>
      </c>
      <c r="M8" s="7">
        <f>SUMIFS($D$2:$D$121,$B$2:$B$121,$J8,$E$2:$E$121,M$1)</f>
        <v/>
      </c>
    </row>
    <row r="9">
      <c r="A9" t="inlineStr">
        <is>
          <t>Fekete Szabolcs</t>
        </is>
      </c>
      <c r="B9" t="inlineStr">
        <is>
          <t>Sopron</t>
        </is>
      </c>
      <c r="C9" t="n">
        <v>26</v>
      </c>
      <c r="D9" s="8" t="n">
        <v>1255000</v>
      </c>
      <c r="E9" t="inlineStr">
        <is>
          <t>férfi</t>
        </is>
      </c>
    </row>
    <row r="10">
      <c r="A10" t="inlineStr">
        <is>
          <t>Bogdán Orsolya</t>
        </is>
      </c>
      <c r="B10" t="inlineStr">
        <is>
          <t>Budapest</t>
        </is>
      </c>
      <c r="C10" t="n">
        <v>25</v>
      </c>
      <c r="D10" s="8" t="n">
        <v>110000</v>
      </c>
      <c r="E10" t="inlineStr">
        <is>
          <t>nő</t>
        </is>
      </c>
    </row>
    <row r="11">
      <c r="A11" t="inlineStr">
        <is>
          <t>Varga Edit</t>
        </is>
      </c>
      <c r="B11" t="inlineStr">
        <is>
          <t>Pécs</t>
        </is>
      </c>
      <c r="C11" t="n">
        <v>26</v>
      </c>
      <c r="D11" s="8" t="n">
        <v>1230000</v>
      </c>
      <c r="E11" t="inlineStr">
        <is>
          <t>nő</t>
        </is>
      </c>
      <c r="G11" s="4" t="inlineStr">
        <is>
          <t>Feladatok</t>
        </is>
      </c>
    </row>
    <row r="12">
      <c r="A12" t="inlineStr">
        <is>
          <t>Antal Anna</t>
        </is>
      </c>
      <c r="B12" t="inlineStr">
        <is>
          <t>Sopron</t>
        </is>
      </c>
      <c r="C12" t="n">
        <v>30</v>
      </c>
      <c r="D12" s="8" t="n">
        <v>1020000</v>
      </c>
      <c r="E12" t="inlineStr">
        <is>
          <t>férfi</t>
        </is>
      </c>
      <c r="G12" t="inlineStr">
        <is>
          <t>1. H2: mennyi a nem budapesti fiatalok megtakarításainak összege? A feltétel szöveg legyen: "&lt;&gt;Budapest"</t>
        </is>
      </c>
    </row>
    <row r="13">
      <c r="A13" t="inlineStr">
        <is>
          <t>Halász Henrik</t>
        </is>
      </c>
      <c r="B13" t="inlineStr">
        <is>
          <t>Budapest</t>
        </is>
      </c>
      <c r="C13" t="n">
        <v>18</v>
      </c>
      <c r="D13" s="8" t="n">
        <v>865000</v>
      </c>
      <c r="E13" t="inlineStr">
        <is>
          <t>férfi</t>
        </is>
      </c>
      <c r="G13" t="inlineStr">
        <is>
          <t>2. H3: ugyanez, de a feltételben hivatkozz a B2 cellára (abban Budapest áll): "&lt;&gt;"&amp;B2</t>
        </is>
      </c>
    </row>
    <row r="14">
      <c r="A14" t="inlineStr">
        <is>
          <t>Balogh Teréz</t>
        </is>
      </c>
      <c r="B14" t="inlineStr">
        <is>
          <t>Budapest</t>
        </is>
      </c>
      <c r="C14" t="n">
        <v>26</v>
      </c>
      <c r="D14" s="8" t="n">
        <v>50000</v>
      </c>
      <c r="E14" t="inlineStr">
        <is>
          <t>nő</t>
        </is>
      </c>
      <c r="G14" t="inlineStr">
        <is>
          <t>3. H4: egyetlen képlettel add össze az átlagnál idősebb fiatalok megtakarításait.</t>
        </is>
      </c>
    </row>
    <row r="15">
      <c r="A15" t="inlineStr">
        <is>
          <t>Lukács Panna</t>
        </is>
      </c>
      <c r="B15" t="inlineStr">
        <is>
          <t>Debrecen</t>
        </is>
      </c>
      <c r="C15" t="n">
        <v>30</v>
      </c>
      <c r="D15" s="8" t="n">
        <v>580000</v>
      </c>
      <c r="E15" t="inlineStr">
        <is>
          <t>nő</t>
        </is>
      </c>
      <c r="G15" t="inlineStr">
        <is>
          <t xml:space="preserve">   A feltétel: "&gt;"&amp;ÁTLAG(...)</t>
        </is>
      </c>
    </row>
    <row r="16">
      <c r="A16" t="inlineStr">
        <is>
          <t>Szekeres Nóra</t>
        </is>
      </c>
      <c r="B16" t="inlineStr">
        <is>
          <t>Pécs</t>
        </is>
      </c>
      <c r="C16" t="n">
        <v>19</v>
      </c>
      <c r="D16" s="8" t="n">
        <v>990000</v>
      </c>
      <c r="E16" t="inlineStr">
        <is>
          <t>nő</t>
        </is>
      </c>
      <c r="G16" t="inlineStr">
        <is>
          <t>4. K2:K8: városonként a megtakarítások összege. Az első képletet úgy írd meg, hogy lemásolható legyen.</t>
        </is>
      </c>
    </row>
    <row r="17">
      <c r="A17" t="inlineStr">
        <is>
          <t>Tóth Jenő</t>
        </is>
      </c>
      <c r="B17" t="inlineStr">
        <is>
          <t>Budapest</t>
        </is>
      </c>
      <c r="C17" t="n">
        <v>26</v>
      </c>
      <c r="D17" s="8" t="n">
        <v>720000</v>
      </c>
      <c r="E17" t="inlineStr">
        <is>
          <t>nő</t>
        </is>
      </c>
      <c r="G17" t="inlineStr">
        <is>
          <t>5. L2:M8: városonként és nemenként: SZUMHATÖBB (SUMIFS), vegyes hivatkozással</t>
        </is>
      </c>
    </row>
    <row r="18">
      <c r="A18" t="inlineStr">
        <is>
          <t>Vida Katalin</t>
        </is>
      </c>
      <c r="B18" t="inlineStr">
        <is>
          <t>Sopron</t>
        </is>
      </c>
      <c r="C18" t="n">
        <v>25</v>
      </c>
      <c r="D18" s="8" t="n">
        <v>860000</v>
      </c>
      <c r="E18" t="inlineStr">
        <is>
          <t>férfi</t>
        </is>
      </c>
      <c r="G18" t="inlineStr">
        <is>
          <t xml:space="preserve">   ($J2 a városra, L$1 a nemre), hogy egyetlen képletet másolhass az egész területre.</t>
        </is>
      </c>
    </row>
    <row r="19">
      <c r="A19" t="inlineStr">
        <is>
          <t>Hegyi Judit</t>
        </is>
      </c>
      <c r="B19" t="inlineStr">
        <is>
          <t>Pécs</t>
        </is>
      </c>
      <c r="C19" t="n">
        <v>26</v>
      </c>
      <c r="D19" s="8" t="n">
        <v>845000</v>
      </c>
      <c r="E19" t="inlineStr">
        <is>
          <t>nő</t>
        </is>
      </c>
    </row>
    <row r="20">
      <c r="A20" t="inlineStr">
        <is>
          <t>Vida Szabolcs</t>
        </is>
      </c>
      <c r="B20" t="inlineStr">
        <is>
          <t>Győr</t>
        </is>
      </c>
      <c r="C20" t="n">
        <v>27</v>
      </c>
      <c r="D20" s="8" t="n">
        <v>1045000</v>
      </c>
      <c r="E20" t="inlineStr">
        <is>
          <t>nő</t>
        </is>
      </c>
      <c r="G20" s="9" t="inlineStr">
        <is>
          <t>Megoldás (képletek magyar Excelben):</t>
        </is>
      </c>
    </row>
    <row r="21">
      <c r="A21" t="inlineStr">
        <is>
          <t>Kós Imre</t>
        </is>
      </c>
      <c r="B21" t="inlineStr">
        <is>
          <t>Budapest</t>
        </is>
      </c>
      <c r="C21" t="n">
        <v>29</v>
      </c>
      <c r="D21" s="8" t="n">
        <v>915000</v>
      </c>
      <c r="E21" t="inlineStr">
        <is>
          <t>férfi</t>
        </is>
      </c>
      <c r="G21" s="10" t="inlineStr">
        <is>
          <t>H2:  =SZUMHA(B2:B121;"&lt;&gt;Budapest";D2:D121)</t>
        </is>
      </c>
    </row>
    <row r="22">
      <c r="A22" t="inlineStr">
        <is>
          <t>Fekete Gabriella</t>
        </is>
      </c>
      <c r="B22" t="inlineStr">
        <is>
          <t>Győr</t>
        </is>
      </c>
      <c r="C22" t="n">
        <v>19</v>
      </c>
      <c r="D22" s="8" t="n">
        <v>1195000</v>
      </c>
      <c r="E22" t="inlineStr">
        <is>
          <t>férfi</t>
        </is>
      </c>
      <c r="G22" s="10" t="inlineStr">
        <is>
          <t>H3:  =SZUMHA(B2:B121;"&lt;&gt;"&amp;B2;D2:D121)</t>
        </is>
      </c>
    </row>
    <row r="23">
      <c r="A23" t="inlineStr">
        <is>
          <t>Erdős Gergő</t>
        </is>
      </c>
      <c r="B23" t="inlineStr">
        <is>
          <t>Budapest</t>
        </is>
      </c>
      <c r="C23" t="n">
        <v>26</v>
      </c>
      <c r="D23" s="8" t="n">
        <v>370000</v>
      </c>
      <c r="E23" t="inlineStr">
        <is>
          <t>nő</t>
        </is>
      </c>
      <c r="G23" s="10" t="inlineStr">
        <is>
          <t>H4:  =SZUMHA(C2:C121;"&gt;"&amp;ÁTLAG(C2:C121);D2:D121)</t>
        </is>
      </c>
    </row>
    <row r="24">
      <c r="A24" t="inlineStr">
        <is>
          <t>Kiss Katalin</t>
        </is>
      </c>
      <c r="B24" t="inlineStr">
        <is>
          <t>Pécs</t>
        </is>
      </c>
      <c r="C24" t="n">
        <v>22</v>
      </c>
      <c r="D24" s="8" t="n">
        <v>230000</v>
      </c>
      <c r="E24" t="inlineStr">
        <is>
          <t>férfi</t>
        </is>
      </c>
      <c r="G24" s="10" t="inlineStr">
        <is>
          <t>K2:  =SZUMHA($B$2:$B$121;J2;$D$2:$D$121)</t>
        </is>
      </c>
    </row>
    <row r="25">
      <c r="A25" t="inlineStr">
        <is>
          <t>Simon Imre</t>
        </is>
      </c>
      <c r="B25" t="inlineStr">
        <is>
          <t>Pécs</t>
        </is>
      </c>
      <c r="C25" t="n">
        <v>21</v>
      </c>
      <c r="D25" s="8" t="n">
        <v>385000</v>
      </c>
      <c r="E25" t="inlineStr">
        <is>
          <t>nő</t>
        </is>
      </c>
      <c r="G25" s="10" t="inlineStr">
        <is>
          <t>L2:  =SZUMHATÖBB($D$2:$D$121;$B$2:$B$121;$J2;$E$2:$E$121;L$1)</t>
        </is>
      </c>
    </row>
    <row r="26">
      <c r="A26" t="inlineStr">
        <is>
          <t>Bakó Olivér</t>
        </is>
      </c>
      <c r="B26" t="inlineStr">
        <is>
          <t>Győr</t>
        </is>
      </c>
      <c r="C26" t="n">
        <v>23</v>
      </c>
      <c r="D26" s="8" t="n">
        <v>1185000</v>
      </c>
      <c r="E26" t="inlineStr">
        <is>
          <t>férfi</t>
        </is>
      </c>
    </row>
    <row r="27">
      <c r="A27" t="inlineStr">
        <is>
          <t>Balogh Réka</t>
        </is>
      </c>
      <c r="B27" t="inlineStr">
        <is>
          <t>Pécs</t>
        </is>
      </c>
      <c r="C27" t="n">
        <v>19</v>
      </c>
      <c r="D27" s="8" t="n">
        <v>1230000</v>
      </c>
      <c r="E27" t="inlineStr">
        <is>
          <t>nő</t>
        </is>
      </c>
    </row>
    <row r="28">
      <c r="A28" t="inlineStr">
        <is>
          <t>Varga Márton</t>
        </is>
      </c>
      <c r="B28" t="inlineStr">
        <is>
          <t>Budapest</t>
        </is>
      </c>
      <c r="C28" t="n">
        <v>29</v>
      </c>
      <c r="D28" s="8" t="n">
        <v>70000</v>
      </c>
      <c r="E28" t="inlineStr">
        <is>
          <t>nő</t>
        </is>
      </c>
    </row>
    <row r="29">
      <c r="A29" t="inlineStr">
        <is>
          <t>Erdős Edit</t>
        </is>
      </c>
      <c r="B29" t="inlineStr">
        <is>
          <t>Debrecen</t>
        </is>
      </c>
      <c r="C29" t="n">
        <v>23</v>
      </c>
      <c r="D29" s="8" t="n">
        <v>80000</v>
      </c>
      <c r="E29" t="inlineStr">
        <is>
          <t>férfi</t>
        </is>
      </c>
    </row>
    <row r="30">
      <c r="A30" t="inlineStr">
        <is>
          <t>Sólyom Judit</t>
        </is>
      </c>
      <c r="B30" t="inlineStr">
        <is>
          <t>Eger</t>
        </is>
      </c>
      <c r="C30" t="n">
        <v>30</v>
      </c>
      <c r="D30" s="8" t="n">
        <v>1100000</v>
      </c>
      <c r="E30" t="inlineStr">
        <is>
          <t>férfi</t>
        </is>
      </c>
    </row>
    <row r="31">
      <c r="A31" t="inlineStr">
        <is>
          <t>Pintér Olivér</t>
        </is>
      </c>
      <c r="B31" t="inlineStr">
        <is>
          <t>Győr</t>
        </is>
      </c>
      <c r="C31" t="n">
        <v>30</v>
      </c>
      <c r="D31" s="8" t="n">
        <v>405000</v>
      </c>
      <c r="E31" t="inlineStr">
        <is>
          <t>nő</t>
        </is>
      </c>
    </row>
    <row r="32">
      <c r="A32" t="inlineStr">
        <is>
          <t>Dénes Gabriella</t>
        </is>
      </c>
      <c r="B32" t="inlineStr">
        <is>
          <t>Budapest</t>
        </is>
      </c>
      <c r="C32" t="n">
        <v>23</v>
      </c>
      <c r="D32" s="8" t="n">
        <v>40000</v>
      </c>
      <c r="E32" t="inlineStr">
        <is>
          <t>férfi</t>
        </is>
      </c>
    </row>
    <row r="33">
      <c r="A33" t="inlineStr">
        <is>
          <t>Fazekas Péter</t>
        </is>
      </c>
      <c r="B33" t="inlineStr">
        <is>
          <t>Győr</t>
        </is>
      </c>
      <c r="C33" t="n">
        <v>21</v>
      </c>
      <c r="D33" s="8" t="n">
        <v>245000</v>
      </c>
      <c r="E33" t="inlineStr">
        <is>
          <t>férfi</t>
        </is>
      </c>
    </row>
    <row r="34">
      <c r="A34" t="inlineStr">
        <is>
          <t>Róka Tímea</t>
        </is>
      </c>
      <c r="B34" t="inlineStr">
        <is>
          <t>Budapest</t>
        </is>
      </c>
      <c r="C34" t="n">
        <v>28</v>
      </c>
      <c r="D34" s="8" t="n">
        <v>960000</v>
      </c>
      <c r="E34" t="inlineStr">
        <is>
          <t>férfi</t>
        </is>
      </c>
    </row>
    <row r="35">
      <c r="A35" t="inlineStr">
        <is>
          <t>Hajdu Jenő</t>
        </is>
      </c>
      <c r="B35" t="inlineStr">
        <is>
          <t>Szeged</t>
        </is>
      </c>
      <c r="C35" t="n">
        <v>27</v>
      </c>
      <c r="D35" s="8" t="n">
        <v>180000</v>
      </c>
      <c r="E35" t="inlineStr">
        <is>
          <t>férfi</t>
        </is>
      </c>
    </row>
    <row r="36">
      <c r="A36" t="inlineStr">
        <is>
          <t>Molnár Csilla</t>
        </is>
      </c>
      <c r="B36" t="inlineStr">
        <is>
          <t>Sopron</t>
        </is>
      </c>
      <c r="C36" t="n">
        <v>22</v>
      </c>
      <c r="D36" s="8" t="n">
        <v>1265000</v>
      </c>
      <c r="E36" t="inlineStr">
        <is>
          <t>férfi</t>
        </is>
      </c>
    </row>
    <row r="37">
      <c r="A37" t="inlineStr">
        <is>
          <t>Bogdán Edit</t>
        </is>
      </c>
      <c r="B37" t="inlineStr">
        <is>
          <t>Eger</t>
        </is>
      </c>
      <c r="C37" t="n">
        <v>28</v>
      </c>
      <c r="D37" s="8" t="n">
        <v>125000</v>
      </c>
      <c r="E37" t="inlineStr">
        <is>
          <t>férfi</t>
        </is>
      </c>
    </row>
    <row r="38">
      <c r="A38" t="inlineStr">
        <is>
          <t>Fekete Olivér</t>
        </is>
      </c>
      <c r="B38" t="inlineStr">
        <is>
          <t>Budapest</t>
        </is>
      </c>
      <c r="C38" t="n">
        <v>29</v>
      </c>
      <c r="D38" s="8" t="n">
        <v>575000</v>
      </c>
      <c r="E38" t="inlineStr">
        <is>
          <t>férfi</t>
        </is>
      </c>
    </row>
    <row r="39">
      <c r="A39" t="inlineStr">
        <is>
          <t>Papp Zoltán</t>
        </is>
      </c>
      <c r="B39" t="inlineStr">
        <is>
          <t>Sopron</t>
        </is>
      </c>
      <c r="C39" t="n">
        <v>23</v>
      </c>
      <c r="D39" s="8" t="n">
        <v>1165000</v>
      </c>
      <c r="E39" t="inlineStr">
        <is>
          <t>férfi</t>
        </is>
      </c>
    </row>
    <row r="40">
      <c r="A40" t="inlineStr">
        <is>
          <t>Varga Bálint</t>
        </is>
      </c>
      <c r="B40" t="inlineStr">
        <is>
          <t>Budapest</t>
        </is>
      </c>
      <c r="C40" t="n">
        <v>26</v>
      </c>
      <c r="D40" s="8" t="n">
        <v>985000</v>
      </c>
      <c r="E40" t="inlineStr">
        <is>
          <t>férfi</t>
        </is>
      </c>
    </row>
    <row r="41">
      <c r="A41" t="inlineStr">
        <is>
          <t>Dénes Teréz</t>
        </is>
      </c>
      <c r="B41" t="inlineStr">
        <is>
          <t>Budapest</t>
        </is>
      </c>
      <c r="C41" t="n">
        <v>26</v>
      </c>
      <c r="D41" s="8" t="n">
        <v>680000</v>
      </c>
      <c r="E41" t="inlineStr">
        <is>
          <t>nő</t>
        </is>
      </c>
    </row>
    <row r="42">
      <c r="A42" t="inlineStr">
        <is>
          <t>Róka Péter</t>
        </is>
      </c>
      <c r="B42" t="inlineStr">
        <is>
          <t>Győr</t>
        </is>
      </c>
      <c r="C42" t="n">
        <v>19</v>
      </c>
      <c r="D42" s="8" t="n">
        <v>985000</v>
      </c>
      <c r="E42" t="inlineStr">
        <is>
          <t>férfi</t>
        </is>
      </c>
    </row>
    <row r="43">
      <c r="A43" t="inlineStr">
        <is>
          <t>Takács Hanna</t>
        </is>
      </c>
      <c r="B43" t="inlineStr">
        <is>
          <t>Győr</t>
        </is>
      </c>
      <c r="C43" t="n">
        <v>23</v>
      </c>
      <c r="D43" s="8" t="n">
        <v>765000</v>
      </c>
      <c r="E43" t="inlineStr">
        <is>
          <t>férfi</t>
        </is>
      </c>
    </row>
    <row r="44">
      <c r="A44" t="inlineStr">
        <is>
          <t>Szalai Henrik</t>
        </is>
      </c>
      <c r="B44" t="inlineStr">
        <is>
          <t>Budapest</t>
        </is>
      </c>
      <c r="C44" t="n">
        <v>29</v>
      </c>
      <c r="D44" s="8" t="n">
        <v>720000</v>
      </c>
      <c r="E44" t="inlineStr">
        <is>
          <t>nő</t>
        </is>
      </c>
    </row>
    <row r="45">
      <c r="A45" t="inlineStr">
        <is>
          <t>Fekete Attila</t>
        </is>
      </c>
      <c r="B45" t="inlineStr">
        <is>
          <t>Budapest</t>
        </is>
      </c>
      <c r="C45" t="n">
        <v>24</v>
      </c>
      <c r="D45" s="8" t="n">
        <v>270000</v>
      </c>
      <c r="E45" t="inlineStr">
        <is>
          <t>nő</t>
        </is>
      </c>
    </row>
    <row r="46">
      <c r="A46" t="inlineStr">
        <is>
          <t>Sólyom Dóra</t>
        </is>
      </c>
      <c r="B46" t="inlineStr">
        <is>
          <t>Pécs</t>
        </is>
      </c>
      <c r="C46" t="n">
        <v>20</v>
      </c>
      <c r="D46" s="8" t="n">
        <v>1005000</v>
      </c>
      <c r="E46" t="inlineStr">
        <is>
          <t>nő</t>
        </is>
      </c>
    </row>
    <row r="47">
      <c r="A47" t="inlineStr">
        <is>
          <t>Nagy Péter</t>
        </is>
      </c>
      <c r="B47" t="inlineStr">
        <is>
          <t>Budapest</t>
        </is>
      </c>
      <c r="C47" t="n">
        <v>29</v>
      </c>
      <c r="D47" s="8" t="n">
        <v>710000</v>
      </c>
      <c r="E47" t="inlineStr">
        <is>
          <t>férfi</t>
        </is>
      </c>
    </row>
    <row r="48">
      <c r="A48" t="inlineStr">
        <is>
          <t>Papp Kristóf</t>
        </is>
      </c>
      <c r="B48" t="inlineStr">
        <is>
          <t>Budapest</t>
        </is>
      </c>
      <c r="C48" t="n">
        <v>23</v>
      </c>
      <c r="D48" s="8" t="n">
        <v>560000</v>
      </c>
      <c r="E48" t="inlineStr">
        <is>
          <t>nő</t>
        </is>
      </c>
    </row>
    <row r="49">
      <c r="A49" t="inlineStr">
        <is>
          <t>Róka Rita</t>
        </is>
      </c>
      <c r="B49" t="inlineStr">
        <is>
          <t>Szeged</t>
        </is>
      </c>
      <c r="C49" t="n">
        <v>22</v>
      </c>
      <c r="D49" s="8" t="n">
        <v>1130000</v>
      </c>
      <c r="E49" t="inlineStr">
        <is>
          <t>nő</t>
        </is>
      </c>
    </row>
    <row r="50">
      <c r="A50" t="inlineStr">
        <is>
          <t>Kiss Attila</t>
        </is>
      </c>
      <c r="B50" t="inlineStr">
        <is>
          <t>Szeged</t>
        </is>
      </c>
      <c r="C50" t="n">
        <v>22</v>
      </c>
      <c r="D50" s="8" t="n">
        <v>730000</v>
      </c>
      <c r="E50" t="inlineStr">
        <is>
          <t>nő</t>
        </is>
      </c>
    </row>
    <row r="51">
      <c r="A51" t="inlineStr">
        <is>
          <t>Varga Réka</t>
        </is>
      </c>
      <c r="B51" t="inlineStr">
        <is>
          <t>Budapest</t>
        </is>
      </c>
      <c r="C51" t="n">
        <v>24</v>
      </c>
      <c r="D51" s="8" t="n">
        <v>810000</v>
      </c>
      <c r="E51" t="inlineStr">
        <is>
          <t>nő</t>
        </is>
      </c>
    </row>
    <row r="52">
      <c r="A52" t="inlineStr">
        <is>
          <t>Vida Boglárka</t>
        </is>
      </c>
      <c r="B52" t="inlineStr">
        <is>
          <t>Debrecen</t>
        </is>
      </c>
      <c r="C52" t="n">
        <v>20</v>
      </c>
      <c r="D52" s="8" t="n">
        <v>810000</v>
      </c>
      <c r="E52" t="inlineStr">
        <is>
          <t>nő</t>
        </is>
      </c>
    </row>
    <row r="53">
      <c r="A53" t="inlineStr">
        <is>
          <t>Takács Ildikó</t>
        </is>
      </c>
      <c r="B53" t="inlineStr">
        <is>
          <t>Szeged</t>
        </is>
      </c>
      <c r="C53" t="n">
        <v>24</v>
      </c>
      <c r="D53" s="8" t="n">
        <v>835000</v>
      </c>
      <c r="E53" t="inlineStr">
        <is>
          <t>férfi</t>
        </is>
      </c>
    </row>
    <row r="54">
      <c r="A54" t="inlineStr">
        <is>
          <t>Hajdu Mónika</t>
        </is>
      </c>
      <c r="B54" t="inlineStr">
        <is>
          <t>Pécs</t>
        </is>
      </c>
      <c r="C54" t="n">
        <v>23</v>
      </c>
      <c r="D54" s="8" t="n">
        <v>285000</v>
      </c>
      <c r="E54" t="inlineStr">
        <is>
          <t>nő</t>
        </is>
      </c>
    </row>
    <row r="55">
      <c r="A55" t="inlineStr">
        <is>
          <t>Lukács Vilma</t>
        </is>
      </c>
      <c r="B55" t="inlineStr">
        <is>
          <t>Eger</t>
        </is>
      </c>
      <c r="C55" t="n">
        <v>26</v>
      </c>
      <c r="D55" s="8" t="n">
        <v>815000</v>
      </c>
      <c r="E55" t="inlineStr">
        <is>
          <t>férfi</t>
        </is>
      </c>
    </row>
    <row r="56">
      <c r="A56" t="inlineStr">
        <is>
          <t>Ló Panna</t>
        </is>
      </c>
      <c r="B56" t="inlineStr">
        <is>
          <t>Budapest</t>
        </is>
      </c>
      <c r="C56" t="n">
        <v>30</v>
      </c>
      <c r="D56" s="8" t="n">
        <v>1095000</v>
      </c>
      <c r="E56" t="inlineStr">
        <is>
          <t>nő</t>
        </is>
      </c>
    </row>
    <row r="57">
      <c r="A57" t="inlineStr">
        <is>
          <t>Hegyi Zsófia</t>
        </is>
      </c>
      <c r="B57" t="inlineStr">
        <is>
          <t>Győr</t>
        </is>
      </c>
      <c r="C57" t="n">
        <v>21</v>
      </c>
      <c r="D57" s="8" t="n">
        <v>60000</v>
      </c>
      <c r="E57" t="inlineStr">
        <is>
          <t>nő</t>
        </is>
      </c>
    </row>
    <row r="58">
      <c r="A58" t="inlineStr">
        <is>
          <t>Gulyás Emese</t>
        </is>
      </c>
      <c r="B58" t="inlineStr">
        <is>
          <t>Sopron</t>
        </is>
      </c>
      <c r="C58" t="n">
        <v>22</v>
      </c>
      <c r="D58" s="8" t="n">
        <v>355000</v>
      </c>
      <c r="E58" t="inlineStr">
        <is>
          <t>férfi</t>
        </is>
      </c>
    </row>
    <row r="59">
      <c r="A59" t="inlineStr">
        <is>
          <t>Pásztor Vilma</t>
        </is>
      </c>
      <c r="B59" t="inlineStr">
        <is>
          <t>Győr</t>
        </is>
      </c>
      <c r="C59" t="n">
        <v>30</v>
      </c>
      <c r="D59" s="8" t="n">
        <v>1210000</v>
      </c>
      <c r="E59" t="inlineStr">
        <is>
          <t>férfi</t>
        </is>
      </c>
    </row>
    <row r="60">
      <c r="A60" t="inlineStr">
        <is>
          <t>Varga Levente</t>
        </is>
      </c>
      <c r="B60" t="inlineStr">
        <is>
          <t>Budapest</t>
        </is>
      </c>
      <c r="C60" t="n">
        <v>27</v>
      </c>
      <c r="D60" s="8" t="n">
        <v>1140000</v>
      </c>
      <c r="E60" t="inlineStr">
        <is>
          <t>férfi</t>
        </is>
      </c>
    </row>
    <row r="61">
      <c r="A61" t="inlineStr">
        <is>
          <t>Szekeres Félix</t>
        </is>
      </c>
      <c r="B61" t="inlineStr">
        <is>
          <t>Szeged</t>
        </is>
      </c>
      <c r="C61" t="n">
        <v>19</v>
      </c>
      <c r="D61" s="8" t="n">
        <v>900000</v>
      </c>
      <c r="E61" t="inlineStr">
        <is>
          <t>férfi</t>
        </is>
      </c>
    </row>
    <row r="62">
      <c r="A62" t="inlineStr">
        <is>
          <t>Bogdán Laura</t>
        </is>
      </c>
      <c r="B62" t="inlineStr">
        <is>
          <t>Eger</t>
        </is>
      </c>
      <c r="C62" t="n">
        <v>18</v>
      </c>
      <c r="D62" s="8" t="n">
        <v>205000</v>
      </c>
      <c r="E62" t="inlineStr">
        <is>
          <t>férfi</t>
        </is>
      </c>
    </row>
    <row r="63">
      <c r="A63" t="inlineStr">
        <is>
          <t>Bódi Rita</t>
        </is>
      </c>
      <c r="B63" t="inlineStr">
        <is>
          <t>Budapest</t>
        </is>
      </c>
      <c r="C63" t="n">
        <v>26</v>
      </c>
      <c r="D63" s="8" t="n">
        <v>1210000</v>
      </c>
      <c r="E63" t="inlineStr">
        <is>
          <t>férfi</t>
        </is>
      </c>
    </row>
    <row r="64">
      <c r="A64" t="inlineStr">
        <is>
          <t>Lukács Norbert</t>
        </is>
      </c>
      <c r="B64" t="inlineStr">
        <is>
          <t>Pécs</t>
        </is>
      </c>
      <c r="C64" t="n">
        <v>20</v>
      </c>
      <c r="D64" s="8" t="n">
        <v>505000</v>
      </c>
      <c r="E64" t="inlineStr">
        <is>
          <t>nő</t>
        </is>
      </c>
    </row>
    <row r="65">
      <c r="A65" t="inlineStr">
        <is>
          <t>Barna Zoltán</t>
        </is>
      </c>
      <c r="B65" t="inlineStr">
        <is>
          <t>Pécs</t>
        </is>
      </c>
      <c r="C65" t="n">
        <v>25</v>
      </c>
      <c r="D65" s="8" t="n">
        <v>975000</v>
      </c>
      <c r="E65" t="inlineStr">
        <is>
          <t>nő</t>
        </is>
      </c>
    </row>
    <row r="66">
      <c r="A66" t="inlineStr">
        <is>
          <t>Tóth Tímea</t>
        </is>
      </c>
      <c r="B66" t="inlineStr">
        <is>
          <t>Budapest</t>
        </is>
      </c>
      <c r="C66" t="n">
        <v>26</v>
      </c>
      <c r="D66" s="8" t="n">
        <v>660000</v>
      </c>
      <c r="E66" t="inlineStr">
        <is>
          <t>férfi</t>
        </is>
      </c>
    </row>
    <row r="67">
      <c r="A67" t="inlineStr">
        <is>
          <t>Fodor Judit</t>
        </is>
      </c>
      <c r="B67" t="inlineStr">
        <is>
          <t>Debrecen</t>
        </is>
      </c>
      <c r="C67" t="n">
        <v>22</v>
      </c>
      <c r="D67" s="8" t="n">
        <v>390000</v>
      </c>
      <c r="E67" t="inlineStr">
        <is>
          <t>nő</t>
        </is>
      </c>
    </row>
    <row r="68">
      <c r="A68" t="inlineStr">
        <is>
          <t>Hegyi Bence</t>
        </is>
      </c>
      <c r="B68" t="inlineStr">
        <is>
          <t>Budapest</t>
        </is>
      </c>
      <c r="C68" t="n">
        <v>27</v>
      </c>
      <c r="D68" s="8" t="n">
        <v>1200000</v>
      </c>
      <c r="E68" t="inlineStr">
        <is>
          <t>férfi</t>
        </is>
      </c>
    </row>
    <row r="69">
      <c r="A69" t="inlineStr">
        <is>
          <t>Vida Csilla</t>
        </is>
      </c>
      <c r="B69" t="inlineStr">
        <is>
          <t>Budapest</t>
        </is>
      </c>
      <c r="C69" t="n">
        <v>18</v>
      </c>
      <c r="D69" s="8" t="n">
        <v>225000</v>
      </c>
      <c r="E69" t="inlineStr">
        <is>
          <t>nő</t>
        </is>
      </c>
    </row>
    <row r="70">
      <c r="A70" t="inlineStr">
        <is>
          <t>Kovács Mónika</t>
        </is>
      </c>
      <c r="B70" t="inlineStr">
        <is>
          <t>Budapest</t>
        </is>
      </c>
      <c r="C70" t="n">
        <v>22</v>
      </c>
      <c r="D70" s="8" t="n">
        <v>590000</v>
      </c>
      <c r="E70" t="inlineStr">
        <is>
          <t>nő</t>
        </is>
      </c>
    </row>
    <row r="71">
      <c r="A71" t="inlineStr">
        <is>
          <t>Fodor Boglárka</t>
        </is>
      </c>
      <c r="B71" t="inlineStr">
        <is>
          <t>Sopron</t>
        </is>
      </c>
      <c r="C71" t="n">
        <v>26</v>
      </c>
      <c r="D71" s="8" t="n">
        <v>95000</v>
      </c>
      <c r="E71" t="inlineStr">
        <is>
          <t>férfi</t>
        </is>
      </c>
    </row>
    <row r="72">
      <c r="A72" t="inlineStr">
        <is>
          <t>Orosz Levente</t>
        </is>
      </c>
      <c r="B72" t="inlineStr">
        <is>
          <t>Szeged</t>
        </is>
      </c>
      <c r="C72" t="n">
        <v>19</v>
      </c>
      <c r="D72" s="8" t="n">
        <v>705000</v>
      </c>
      <c r="E72" t="inlineStr">
        <is>
          <t>férfi</t>
        </is>
      </c>
    </row>
    <row r="73">
      <c r="A73" t="inlineStr">
        <is>
          <t>Szalai Bálint</t>
        </is>
      </c>
      <c r="B73" t="inlineStr">
        <is>
          <t>Debrecen</t>
        </is>
      </c>
      <c r="C73" t="n">
        <v>26</v>
      </c>
      <c r="D73" s="8" t="n">
        <v>1195000</v>
      </c>
      <c r="E73" t="inlineStr">
        <is>
          <t>férfi</t>
        </is>
      </c>
    </row>
    <row r="74">
      <c r="A74" t="inlineStr">
        <is>
          <t>Kovács Panna</t>
        </is>
      </c>
      <c r="B74" t="inlineStr">
        <is>
          <t>Budapest</t>
        </is>
      </c>
      <c r="C74" t="n">
        <v>20</v>
      </c>
      <c r="D74" s="8" t="n">
        <v>690000</v>
      </c>
      <c r="E74" t="inlineStr">
        <is>
          <t>férfi</t>
        </is>
      </c>
    </row>
    <row r="75">
      <c r="A75" t="inlineStr">
        <is>
          <t>Barna Jenő</t>
        </is>
      </c>
      <c r="B75" t="inlineStr">
        <is>
          <t>Eger</t>
        </is>
      </c>
      <c r="C75" t="n">
        <v>21</v>
      </c>
      <c r="D75" s="8" t="n">
        <v>1175000</v>
      </c>
      <c r="E75" t="inlineStr">
        <is>
          <t>nő</t>
        </is>
      </c>
    </row>
    <row r="76">
      <c r="A76" t="inlineStr">
        <is>
          <t>Pásztor Gergő</t>
        </is>
      </c>
      <c r="B76" t="inlineStr">
        <is>
          <t>Budapest</t>
        </is>
      </c>
      <c r="C76" t="n">
        <v>29</v>
      </c>
      <c r="D76" s="8" t="n">
        <v>205000</v>
      </c>
      <c r="E76" t="inlineStr">
        <is>
          <t>nő</t>
        </is>
      </c>
    </row>
    <row r="77">
      <c r="A77" t="inlineStr">
        <is>
          <t>Orosz Tímea</t>
        </is>
      </c>
      <c r="B77" t="inlineStr">
        <is>
          <t>Budapest</t>
        </is>
      </c>
      <c r="C77" t="n">
        <v>19</v>
      </c>
      <c r="D77" s="8" t="n">
        <v>840000</v>
      </c>
      <c r="E77" t="inlineStr">
        <is>
          <t>nő</t>
        </is>
      </c>
    </row>
    <row r="78">
      <c r="A78" t="inlineStr">
        <is>
          <t>Szőke Tímea</t>
        </is>
      </c>
      <c r="B78" t="inlineStr">
        <is>
          <t>Budapest</t>
        </is>
      </c>
      <c r="C78" t="n">
        <v>23</v>
      </c>
      <c r="D78" s="8" t="n">
        <v>90000</v>
      </c>
      <c r="E78" t="inlineStr">
        <is>
          <t>nő</t>
        </is>
      </c>
    </row>
    <row r="79">
      <c r="A79" t="inlineStr">
        <is>
          <t>Molnár Anna</t>
        </is>
      </c>
      <c r="B79" t="inlineStr">
        <is>
          <t>Szeged</t>
        </is>
      </c>
      <c r="C79" t="n">
        <v>18</v>
      </c>
      <c r="D79" s="8" t="n">
        <v>290000</v>
      </c>
      <c r="E79" t="inlineStr">
        <is>
          <t>nő</t>
        </is>
      </c>
    </row>
    <row r="80">
      <c r="A80" t="inlineStr">
        <is>
          <t>Juhász Bence</t>
        </is>
      </c>
      <c r="B80" t="inlineStr">
        <is>
          <t>Budapest</t>
        </is>
      </c>
      <c r="C80" t="n">
        <v>18</v>
      </c>
      <c r="D80" s="8" t="n">
        <v>655000</v>
      </c>
      <c r="E80" t="inlineStr">
        <is>
          <t>férfi</t>
        </is>
      </c>
    </row>
    <row r="81">
      <c r="A81" t="inlineStr">
        <is>
          <t>Dénes Anna</t>
        </is>
      </c>
      <c r="B81" t="inlineStr">
        <is>
          <t>Budapest</t>
        </is>
      </c>
      <c r="C81" t="n">
        <v>26</v>
      </c>
      <c r="D81" s="8" t="n">
        <v>170000</v>
      </c>
      <c r="E81" t="inlineStr">
        <is>
          <t>nő</t>
        </is>
      </c>
    </row>
    <row r="82">
      <c r="A82" t="inlineStr">
        <is>
          <t>Orosz Judit</t>
        </is>
      </c>
      <c r="B82" t="inlineStr">
        <is>
          <t>Budapest</t>
        </is>
      </c>
      <c r="C82" t="n">
        <v>30</v>
      </c>
      <c r="D82" s="8" t="n">
        <v>140000</v>
      </c>
      <c r="E82" t="inlineStr">
        <is>
          <t>férfi</t>
        </is>
      </c>
    </row>
    <row r="83">
      <c r="A83" t="inlineStr">
        <is>
          <t>Szekeres Rita</t>
        </is>
      </c>
      <c r="B83" t="inlineStr">
        <is>
          <t>Pécs</t>
        </is>
      </c>
      <c r="C83" t="n">
        <v>29</v>
      </c>
      <c r="D83" s="8" t="n">
        <v>1165000</v>
      </c>
      <c r="E83" t="inlineStr">
        <is>
          <t>nő</t>
        </is>
      </c>
    </row>
    <row r="84">
      <c r="A84" t="inlineStr">
        <is>
          <t>Fehér Anna</t>
        </is>
      </c>
      <c r="B84" t="inlineStr">
        <is>
          <t>Budapest</t>
        </is>
      </c>
      <c r="C84" t="n">
        <v>25</v>
      </c>
      <c r="D84" s="8" t="n">
        <v>1235000</v>
      </c>
      <c r="E84" t="inlineStr">
        <is>
          <t>nő</t>
        </is>
      </c>
    </row>
    <row r="85">
      <c r="A85" t="inlineStr">
        <is>
          <t>Fodor Bálint</t>
        </is>
      </c>
      <c r="B85" t="inlineStr">
        <is>
          <t>Eger</t>
        </is>
      </c>
      <c r="C85" t="n">
        <v>22</v>
      </c>
      <c r="D85" s="8" t="n">
        <v>290000</v>
      </c>
      <c r="E85" t="inlineStr">
        <is>
          <t>férfi</t>
        </is>
      </c>
    </row>
    <row r="86">
      <c r="A86" t="inlineStr">
        <is>
          <t>Molnár Petra</t>
        </is>
      </c>
      <c r="B86" t="inlineStr">
        <is>
          <t>Szeged</t>
        </is>
      </c>
      <c r="C86" t="n">
        <v>27</v>
      </c>
      <c r="D86" s="8" t="n">
        <v>940000</v>
      </c>
      <c r="E86" t="inlineStr">
        <is>
          <t>férfi</t>
        </is>
      </c>
    </row>
    <row r="87">
      <c r="A87" t="inlineStr">
        <is>
          <t>Somogyi Henrik</t>
        </is>
      </c>
      <c r="B87" t="inlineStr">
        <is>
          <t>Budapest</t>
        </is>
      </c>
      <c r="C87" t="n">
        <v>25</v>
      </c>
      <c r="D87" s="8" t="n">
        <v>250000</v>
      </c>
      <c r="E87" t="inlineStr">
        <is>
          <t>nő</t>
        </is>
      </c>
    </row>
    <row r="88">
      <c r="A88" t="inlineStr">
        <is>
          <t>Varga Emese</t>
        </is>
      </c>
      <c r="B88" t="inlineStr">
        <is>
          <t>Pécs</t>
        </is>
      </c>
      <c r="C88" t="n">
        <v>28</v>
      </c>
      <c r="D88" s="8" t="n">
        <v>1135000</v>
      </c>
      <c r="E88" t="inlineStr">
        <is>
          <t>férfi</t>
        </is>
      </c>
    </row>
    <row r="89">
      <c r="A89" t="inlineStr">
        <is>
          <t>Erdős Zoltán</t>
        </is>
      </c>
      <c r="B89" t="inlineStr">
        <is>
          <t>Sopron</t>
        </is>
      </c>
      <c r="C89" t="n">
        <v>24</v>
      </c>
      <c r="D89" s="8" t="n">
        <v>1065000</v>
      </c>
      <c r="E89" t="inlineStr">
        <is>
          <t>nő</t>
        </is>
      </c>
    </row>
    <row r="90">
      <c r="A90" t="inlineStr">
        <is>
          <t>Molnár Hanna</t>
        </is>
      </c>
      <c r="B90" t="inlineStr">
        <is>
          <t>Budapest</t>
        </is>
      </c>
      <c r="C90" t="n">
        <v>26</v>
      </c>
      <c r="D90" s="8" t="n">
        <v>720000</v>
      </c>
      <c r="E90" t="inlineStr">
        <is>
          <t>nő</t>
        </is>
      </c>
    </row>
    <row r="91">
      <c r="A91" t="inlineStr">
        <is>
          <t>Barna Kristóf</t>
        </is>
      </c>
      <c r="B91" t="inlineStr">
        <is>
          <t>Budapest</t>
        </is>
      </c>
      <c r="C91" t="n">
        <v>18</v>
      </c>
      <c r="D91" s="8" t="n">
        <v>725000</v>
      </c>
      <c r="E91" t="inlineStr">
        <is>
          <t>nő</t>
        </is>
      </c>
    </row>
    <row r="92">
      <c r="A92" t="inlineStr">
        <is>
          <t>Fodor Kristóf</t>
        </is>
      </c>
      <c r="B92" t="inlineStr">
        <is>
          <t>Győr</t>
        </is>
      </c>
      <c r="C92" t="n">
        <v>30</v>
      </c>
      <c r="D92" s="8" t="n">
        <v>535000</v>
      </c>
      <c r="E92" t="inlineStr">
        <is>
          <t>nő</t>
        </is>
      </c>
    </row>
    <row r="93">
      <c r="A93" t="inlineStr">
        <is>
          <t>Oláh Ildikó</t>
        </is>
      </c>
      <c r="B93" t="inlineStr">
        <is>
          <t>Szeged</t>
        </is>
      </c>
      <c r="C93" t="n">
        <v>23</v>
      </c>
      <c r="D93" s="8" t="n">
        <v>1105000</v>
      </c>
      <c r="E93" t="inlineStr">
        <is>
          <t>nő</t>
        </is>
      </c>
    </row>
    <row r="94">
      <c r="A94" t="inlineStr">
        <is>
          <t>Sólyom Katalin</t>
        </is>
      </c>
      <c r="B94" t="inlineStr">
        <is>
          <t>Budapest</t>
        </is>
      </c>
      <c r="C94" t="n">
        <v>20</v>
      </c>
      <c r="D94" s="8" t="n">
        <v>250000</v>
      </c>
      <c r="E94" t="inlineStr">
        <is>
          <t>férfi</t>
        </is>
      </c>
    </row>
    <row r="95">
      <c r="A95" t="inlineStr">
        <is>
          <t>Somogyi Rita</t>
        </is>
      </c>
      <c r="B95" t="inlineStr">
        <is>
          <t>Eger</t>
        </is>
      </c>
      <c r="C95" t="n">
        <v>18</v>
      </c>
      <c r="D95" s="8" t="n">
        <v>75000</v>
      </c>
      <c r="E95" t="inlineStr">
        <is>
          <t>férfi</t>
        </is>
      </c>
    </row>
    <row r="96">
      <c r="A96" t="inlineStr">
        <is>
          <t>Tóth Boglárka</t>
        </is>
      </c>
      <c r="B96" t="inlineStr">
        <is>
          <t>Sopron</t>
        </is>
      </c>
      <c r="C96" t="n">
        <v>29</v>
      </c>
      <c r="D96" s="8" t="n">
        <v>35000</v>
      </c>
      <c r="E96" t="inlineStr">
        <is>
          <t>nő</t>
        </is>
      </c>
    </row>
    <row r="97">
      <c r="A97" t="inlineStr">
        <is>
          <t>Bakó Péter</t>
        </is>
      </c>
      <c r="B97" t="inlineStr">
        <is>
          <t>Budapest</t>
        </is>
      </c>
      <c r="C97" t="n">
        <v>21</v>
      </c>
      <c r="D97" s="8" t="n">
        <v>525000</v>
      </c>
      <c r="E97" t="inlineStr">
        <is>
          <t>férfi</t>
        </is>
      </c>
    </row>
    <row r="98">
      <c r="A98" t="inlineStr">
        <is>
          <t>Szekeres Dóra</t>
        </is>
      </c>
      <c r="B98" t="inlineStr">
        <is>
          <t>Sopron</t>
        </is>
      </c>
      <c r="C98" t="n">
        <v>30</v>
      </c>
      <c r="D98" s="8" t="n">
        <v>1045000</v>
      </c>
      <c r="E98" t="inlineStr">
        <is>
          <t>nő</t>
        </is>
      </c>
    </row>
    <row r="99">
      <c r="A99" t="inlineStr">
        <is>
          <t>Csonka Zoltán</t>
        </is>
      </c>
      <c r="B99" t="inlineStr">
        <is>
          <t>Budapest</t>
        </is>
      </c>
      <c r="C99" t="n">
        <v>26</v>
      </c>
      <c r="D99" s="8" t="n">
        <v>610000</v>
      </c>
      <c r="E99" t="inlineStr">
        <is>
          <t>nő</t>
        </is>
      </c>
    </row>
    <row r="100">
      <c r="A100" t="inlineStr">
        <is>
          <t>Hegyi Nóra</t>
        </is>
      </c>
      <c r="B100" t="inlineStr">
        <is>
          <t>Budapest</t>
        </is>
      </c>
      <c r="C100" t="n">
        <v>28</v>
      </c>
      <c r="D100" s="8" t="n">
        <v>590000</v>
      </c>
      <c r="E100" t="inlineStr">
        <is>
          <t>férfi</t>
        </is>
      </c>
    </row>
    <row r="101">
      <c r="A101" t="inlineStr">
        <is>
          <t>Kiss Nóra</t>
        </is>
      </c>
      <c r="B101" t="inlineStr">
        <is>
          <t>Győr</t>
        </is>
      </c>
      <c r="C101" t="n">
        <v>22</v>
      </c>
      <c r="D101" s="8" t="n">
        <v>970000</v>
      </c>
      <c r="E101" t="inlineStr">
        <is>
          <t>férfi</t>
        </is>
      </c>
    </row>
    <row r="102">
      <c r="A102" t="inlineStr">
        <is>
          <t>Mészáros Petra</t>
        </is>
      </c>
      <c r="B102" t="inlineStr">
        <is>
          <t>Budapest</t>
        </is>
      </c>
      <c r="C102" t="n">
        <v>20</v>
      </c>
      <c r="D102" s="8" t="n">
        <v>650000</v>
      </c>
      <c r="E102" t="inlineStr">
        <is>
          <t>nő</t>
        </is>
      </c>
    </row>
    <row r="103">
      <c r="A103" t="inlineStr">
        <is>
          <t>Fehér Márton</t>
        </is>
      </c>
      <c r="B103" t="inlineStr">
        <is>
          <t>Budapest</t>
        </is>
      </c>
      <c r="C103" t="n">
        <v>28</v>
      </c>
      <c r="D103" s="8" t="n">
        <v>855000</v>
      </c>
      <c r="E103" t="inlineStr">
        <is>
          <t>nő</t>
        </is>
      </c>
    </row>
    <row r="104">
      <c r="A104" t="inlineStr">
        <is>
          <t>Antal Henrik</t>
        </is>
      </c>
      <c r="B104" t="inlineStr">
        <is>
          <t>Budapest</t>
        </is>
      </c>
      <c r="C104" t="n">
        <v>21</v>
      </c>
      <c r="D104" s="8" t="n">
        <v>525000</v>
      </c>
      <c r="E104" t="inlineStr">
        <is>
          <t>férfi</t>
        </is>
      </c>
    </row>
    <row r="105">
      <c r="A105" t="inlineStr">
        <is>
          <t>Erdős Orsolya</t>
        </is>
      </c>
      <c r="B105" t="inlineStr">
        <is>
          <t>Győr</t>
        </is>
      </c>
      <c r="C105" t="n">
        <v>25</v>
      </c>
      <c r="D105" s="8" t="n">
        <v>1095000</v>
      </c>
      <c r="E105" t="inlineStr">
        <is>
          <t>nő</t>
        </is>
      </c>
    </row>
    <row r="106">
      <c r="A106" t="inlineStr">
        <is>
          <t>Kiss Anna</t>
        </is>
      </c>
      <c r="B106" t="inlineStr">
        <is>
          <t>Budapest</t>
        </is>
      </c>
      <c r="C106" t="n">
        <v>24</v>
      </c>
      <c r="D106" s="8" t="n">
        <v>85000</v>
      </c>
      <c r="E106" t="inlineStr">
        <is>
          <t>nő</t>
        </is>
      </c>
    </row>
    <row r="107">
      <c r="A107" t="inlineStr">
        <is>
          <t>Antal Laura</t>
        </is>
      </c>
      <c r="B107" t="inlineStr">
        <is>
          <t>Sopron</t>
        </is>
      </c>
      <c r="C107" t="n">
        <v>30</v>
      </c>
      <c r="D107" s="8" t="n">
        <v>460000</v>
      </c>
      <c r="E107" t="inlineStr">
        <is>
          <t>nő</t>
        </is>
      </c>
    </row>
    <row r="108">
      <c r="A108" t="inlineStr">
        <is>
          <t>Mészáros Bálint</t>
        </is>
      </c>
      <c r="B108" t="inlineStr">
        <is>
          <t>Budapest</t>
        </is>
      </c>
      <c r="C108" t="n">
        <v>20</v>
      </c>
      <c r="D108" s="8" t="n">
        <v>645000</v>
      </c>
      <c r="E108" t="inlineStr">
        <is>
          <t>nő</t>
        </is>
      </c>
    </row>
    <row r="109">
      <c r="A109" t="inlineStr">
        <is>
          <t>Csonka Gabriella</t>
        </is>
      </c>
      <c r="B109" t="inlineStr">
        <is>
          <t>Budapest</t>
        </is>
      </c>
      <c r="C109" t="n">
        <v>22</v>
      </c>
      <c r="D109" s="8" t="n">
        <v>95000</v>
      </c>
      <c r="E109" t="inlineStr">
        <is>
          <t>férfi</t>
        </is>
      </c>
    </row>
    <row r="110">
      <c r="A110" t="inlineStr">
        <is>
          <t>Molnár Réka</t>
        </is>
      </c>
      <c r="B110" t="inlineStr">
        <is>
          <t>Győr</t>
        </is>
      </c>
      <c r="C110" t="n">
        <v>29</v>
      </c>
      <c r="D110" s="8" t="n">
        <v>690000</v>
      </c>
      <c r="E110" t="inlineStr">
        <is>
          <t>férfi</t>
        </is>
      </c>
    </row>
    <row r="111">
      <c r="A111" t="inlineStr">
        <is>
          <t>Oláh Emese</t>
        </is>
      </c>
      <c r="B111" t="inlineStr">
        <is>
          <t>Budapest</t>
        </is>
      </c>
      <c r="C111" t="n">
        <v>21</v>
      </c>
      <c r="D111" s="8" t="n">
        <v>1030000</v>
      </c>
      <c r="E111" t="inlineStr">
        <is>
          <t>férfi</t>
        </is>
      </c>
    </row>
    <row r="112">
      <c r="A112" t="inlineStr">
        <is>
          <t>Mészáros Csilla</t>
        </is>
      </c>
      <c r="B112" t="inlineStr">
        <is>
          <t>Budapest</t>
        </is>
      </c>
      <c r="C112" t="n">
        <v>19</v>
      </c>
      <c r="D112" s="8" t="n">
        <v>675000</v>
      </c>
      <c r="E112" t="inlineStr">
        <is>
          <t>férfi</t>
        </is>
      </c>
    </row>
    <row r="113">
      <c r="A113" t="inlineStr">
        <is>
          <t>Pásztor Eszter</t>
        </is>
      </c>
      <c r="B113" t="inlineStr">
        <is>
          <t>Eger</t>
        </is>
      </c>
      <c r="C113" t="n">
        <v>18</v>
      </c>
      <c r="D113" s="8" t="n">
        <v>505000</v>
      </c>
      <c r="E113" t="inlineStr">
        <is>
          <t>nő</t>
        </is>
      </c>
    </row>
    <row r="114">
      <c r="A114" t="inlineStr">
        <is>
          <t>Sólyom Imre</t>
        </is>
      </c>
      <c r="B114" t="inlineStr">
        <is>
          <t>Szeged</t>
        </is>
      </c>
      <c r="C114" t="n">
        <v>20</v>
      </c>
      <c r="D114" s="8" t="n">
        <v>425000</v>
      </c>
      <c r="E114" t="inlineStr">
        <is>
          <t>férfi</t>
        </is>
      </c>
    </row>
    <row r="115">
      <c r="A115" t="inlineStr">
        <is>
          <t>Bíró Szabolcs</t>
        </is>
      </c>
      <c r="B115" t="inlineStr">
        <is>
          <t>Eger</t>
        </is>
      </c>
      <c r="C115" t="n">
        <v>21</v>
      </c>
      <c r="D115" s="8" t="n">
        <v>485000</v>
      </c>
      <c r="E115" t="inlineStr">
        <is>
          <t>férfi</t>
        </is>
      </c>
    </row>
    <row r="116">
      <c r="A116" t="inlineStr">
        <is>
          <t>Gulyás Ferenc</t>
        </is>
      </c>
      <c r="B116" t="inlineStr">
        <is>
          <t>Budapest</t>
        </is>
      </c>
      <c r="C116" t="n">
        <v>24</v>
      </c>
      <c r="D116" s="8" t="n">
        <v>820000</v>
      </c>
      <c r="E116" t="inlineStr">
        <is>
          <t>férfi</t>
        </is>
      </c>
    </row>
    <row r="117">
      <c r="A117" t="inlineStr">
        <is>
          <t>Juhász Szabolcs</t>
        </is>
      </c>
      <c r="B117" t="inlineStr">
        <is>
          <t>Szeged</t>
        </is>
      </c>
      <c r="C117" t="n">
        <v>24</v>
      </c>
      <c r="D117" s="8" t="n">
        <v>500000</v>
      </c>
      <c r="E117" t="inlineStr">
        <is>
          <t>férfi</t>
        </is>
      </c>
    </row>
    <row r="118">
      <c r="A118" t="inlineStr">
        <is>
          <t>Kós Ádám</t>
        </is>
      </c>
      <c r="B118" t="inlineStr">
        <is>
          <t>Budapest</t>
        </is>
      </c>
      <c r="C118" t="n">
        <v>30</v>
      </c>
      <c r="D118" s="8" t="n">
        <v>470000</v>
      </c>
      <c r="E118" t="inlineStr">
        <is>
          <t>férfi</t>
        </is>
      </c>
    </row>
    <row r="119">
      <c r="A119" t="inlineStr">
        <is>
          <t>Róka Petra</t>
        </is>
      </c>
      <c r="B119" t="inlineStr">
        <is>
          <t>Győr</t>
        </is>
      </c>
      <c r="C119" t="n">
        <v>20</v>
      </c>
      <c r="D119" s="8" t="n">
        <v>1190000</v>
      </c>
      <c r="E119" t="inlineStr">
        <is>
          <t>nő</t>
        </is>
      </c>
    </row>
    <row r="120">
      <c r="A120" t="inlineStr">
        <is>
          <t>Orosz Mónika</t>
        </is>
      </c>
      <c r="B120" t="inlineStr">
        <is>
          <t>Sopron</t>
        </is>
      </c>
      <c r="C120" t="n">
        <v>25</v>
      </c>
      <c r="D120" s="8" t="n">
        <v>1125000</v>
      </c>
      <c r="E120" t="inlineStr">
        <is>
          <t>nő</t>
        </is>
      </c>
    </row>
    <row r="121">
      <c r="A121" t="inlineStr">
        <is>
          <t>Bódi Péter</t>
        </is>
      </c>
      <c r="B121" t="inlineStr">
        <is>
          <t>Pécs</t>
        </is>
      </c>
      <c r="C121" t="n">
        <v>24</v>
      </c>
      <c r="D121" s="8" t="n">
        <v>1225000</v>
      </c>
      <c r="E121" t="inlineStr">
        <is>
          <t>férfi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0" customWidth="1" min="3" max="3"/>
    <col width="12" customWidth="1" min="4" max="4"/>
    <col width="60" customWidth="1" min="6" max="6"/>
    <col width="10" customWidth="1" min="7" max="7"/>
  </cols>
  <sheetData>
    <row r="1">
      <c r="A1" s="6" t="inlineStr">
        <is>
          <t>név</t>
        </is>
      </c>
      <c r="B1" s="6" t="inlineStr">
        <is>
          <t>szak</t>
        </is>
      </c>
      <c r="C1" s="6" t="inlineStr">
        <is>
          <t>évfolyam</t>
        </is>
      </c>
      <c r="D1" s="6" t="inlineStr">
        <is>
          <t>vizsga napja</t>
        </is>
      </c>
      <c r="F1" s="6" t="inlineStr">
        <is>
          <t>kérdés</t>
        </is>
      </c>
      <c r="G1" s="6" t="inlineStr">
        <is>
          <t>válasz</t>
        </is>
      </c>
      <c r="I1" s="6" t="inlineStr">
        <is>
          <t>szak</t>
        </is>
      </c>
    </row>
    <row r="2">
      <c r="A2" t="inlineStr">
        <is>
          <t>Pintér Norbert</t>
        </is>
      </c>
      <c r="B2" t="inlineStr">
        <is>
          <t>francia</t>
        </is>
      </c>
      <c r="C2" t="n">
        <v>2</v>
      </c>
      <c r="D2" s="11">
        <f>TODAY()+36</f>
        <v/>
      </c>
      <c r="F2" t="inlineStr">
        <is>
          <t>Hány hallgató jár angol szakra? (feltétel: szöveg)</t>
        </is>
      </c>
      <c r="G2" s="12">
        <f>COUNTIF(B2:B151,"angol")</f>
        <v/>
      </c>
      <c r="I2" t="inlineStr">
        <is>
          <t>német</t>
        </is>
      </c>
    </row>
    <row r="3">
      <c r="A3" t="inlineStr">
        <is>
          <t>Fodor Henrik</t>
        </is>
      </c>
      <c r="B3" t="inlineStr">
        <is>
          <t>francia</t>
        </is>
      </c>
      <c r="C3" t="n">
        <v>2</v>
      </c>
      <c r="D3" s="11">
        <f>TODAY()+-37</f>
        <v/>
      </c>
      <c r="F3" t="inlineStr">
        <is>
          <t>Hány hallgató jár az I2 cellában megadott szakra? (feltétel: hivatkozás)</t>
        </is>
      </c>
      <c r="G3" s="12">
        <f>COUNTIF(B2:B151,I2)</f>
        <v/>
      </c>
    </row>
    <row r="4">
      <c r="A4" t="inlineStr">
        <is>
          <t>Tóth Hanna</t>
        </is>
      </c>
      <c r="B4" t="inlineStr">
        <is>
          <t>történelem</t>
        </is>
      </c>
      <c r="C4" t="n">
        <v>3</v>
      </c>
      <c r="D4" s="11">
        <f>TODAY()+-22</f>
        <v/>
      </c>
      <c r="F4" t="inlineStr">
        <is>
          <t>Hány hallgató végezte már el az első két évfolyamot?</t>
        </is>
      </c>
      <c r="G4" s="12">
        <f>COUNTIF(C2:C151,"&gt;2")</f>
        <v/>
      </c>
    </row>
    <row r="5">
      <c r="A5" t="inlineStr">
        <is>
          <t>Szalai Zoltán</t>
        </is>
      </c>
      <c r="B5" t="inlineStr">
        <is>
          <t>biológia</t>
        </is>
      </c>
      <c r="C5" t="n">
        <v>3</v>
      </c>
      <c r="D5" s="11">
        <f>TODAY()+1</f>
        <v/>
      </c>
      <c r="F5" t="inlineStr">
        <is>
          <t>Hány hallgató vizsgázott már? (a mai dátum függvénnyel)</t>
        </is>
      </c>
      <c r="G5" s="12">
        <f>COUNTIF(D2:D151,"&lt;"&amp;TODAY())</f>
        <v/>
      </c>
    </row>
    <row r="6">
      <c r="A6" t="inlineStr">
        <is>
          <t>Erdős Ferenc</t>
        </is>
      </c>
      <c r="B6" t="inlineStr">
        <is>
          <t>történelem</t>
        </is>
      </c>
      <c r="C6" t="n">
        <v>5</v>
      </c>
      <c r="D6" s="11">
        <f>TODAY()+17</f>
        <v/>
      </c>
      <c r="F6" t="inlineStr">
        <is>
          <t>Hány hallgató nevében ó a második betű?</t>
        </is>
      </c>
      <c r="G6" s="12">
        <f>COUNTIF(A2:A151,"?ó*")</f>
        <v/>
      </c>
    </row>
    <row r="7">
      <c r="A7" t="inlineStr">
        <is>
          <t>Fehér Csilla</t>
        </is>
      </c>
      <c r="B7" t="inlineStr">
        <is>
          <t>francia</t>
        </is>
      </c>
      <c r="C7" t="n">
        <v>5</v>
      </c>
      <c r="D7" s="11">
        <f>TODAY()+21</f>
        <v/>
      </c>
      <c r="F7" t="inlineStr">
        <is>
          <t>Hány angolos hallgató jár legalább a 3. évfolyamra?</t>
        </is>
      </c>
      <c r="G7" s="12">
        <f>COUNTIFS(B2:B151,"angol",C2:C151,"&gt;=3")</f>
        <v/>
      </c>
    </row>
    <row r="8">
      <c r="A8" t="inlineStr">
        <is>
          <t>Pásztor Ildikó</t>
        </is>
      </c>
      <c r="B8" t="inlineStr">
        <is>
          <t>német</t>
        </is>
      </c>
      <c r="C8" t="n">
        <v>3</v>
      </c>
      <c r="D8" s="11">
        <f>TODAY()+12</f>
        <v/>
      </c>
      <c r="F8" t="inlineStr">
        <is>
          <t>Hány hallgató van, akinek a vizsgája a következő 7 napban lesz (ma is beleszámít)?</t>
        </is>
      </c>
      <c r="G8" s="12">
        <f>COUNTIFS(D2:D151,"&gt;="&amp;TODAY(),D2:D151,"&lt;"&amp;TODAY()+7)</f>
        <v/>
      </c>
    </row>
    <row r="9">
      <c r="A9" t="inlineStr">
        <is>
          <t>Molnár Szabolcs</t>
        </is>
      </c>
      <c r="B9" t="inlineStr">
        <is>
          <t>történelem</t>
        </is>
      </c>
      <c r="C9" t="n">
        <v>4</v>
      </c>
      <c r="D9" s="11">
        <f>TODAY()+-40</f>
        <v/>
      </c>
    </row>
    <row r="10">
      <c r="A10" t="inlineStr">
        <is>
          <t>Hajdu Henrik</t>
        </is>
      </c>
      <c r="B10" t="inlineStr">
        <is>
          <t>német</t>
        </is>
      </c>
      <c r="C10" t="n">
        <v>1</v>
      </c>
      <c r="D10" s="11">
        <f>TODAY()+-6</f>
        <v/>
      </c>
    </row>
    <row r="11">
      <c r="A11" t="inlineStr">
        <is>
          <t>Hegyi Ferenc</t>
        </is>
      </c>
      <c r="B11" t="inlineStr">
        <is>
          <t>angol</t>
        </is>
      </c>
      <c r="C11" t="n">
        <v>2</v>
      </c>
      <c r="D11" s="11">
        <f>TODAY()+22</f>
        <v/>
      </c>
      <c r="F11" s="4" t="inlineStr">
        <is>
          <t>Segítség</t>
        </is>
      </c>
    </row>
    <row r="12">
      <c r="A12" t="inlineStr">
        <is>
          <t>Takács Boglárka</t>
        </is>
      </c>
      <c r="B12" t="inlineStr">
        <is>
          <t>történelem</t>
        </is>
      </c>
      <c r="C12" t="n">
        <v>3</v>
      </c>
      <c r="D12" s="11">
        <f>TODAY()+-39</f>
        <v/>
      </c>
      <c r="F12" t="inlineStr">
        <is>
          <t>A D oszlop dátumai a mai naphoz képest jönnek létre, ezért a válaszok napról napra változhatnak.</t>
        </is>
      </c>
    </row>
    <row r="13">
      <c r="A13" t="inlineStr">
        <is>
          <t>Fekete Boglárka</t>
        </is>
      </c>
      <c r="B13" t="inlineStr">
        <is>
          <t>angol</t>
        </is>
      </c>
      <c r="C13" t="n">
        <v>2</v>
      </c>
      <c r="D13" s="11">
        <f>TODAY()+17</f>
        <v/>
      </c>
      <c r="F13" t="inlineStr">
        <is>
          <t>DARABTELI (COUNTIF): egy feltétel. DARABHATÖBB (COUNTIFS): több feltétel, mind teljesül.</t>
        </is>
      </c>
    </row>
    <row r="14">
      <c r="A14" t="inlineStr">
        <is>
          <t>Juhász Gabriella</t>
        </is>
      </c>
      <c r="B14" t="inlineStr">
        <is>
          <t>matematika</t>
        </is>
      </c>
      <c r="C14" t="n">
        <v>1</v>
      </c>
      <c r="D14" s="11">
        <f>TODAY()+-14</f>
        <v/>
      </c>
      <c r="F14" t="inlineStr">
        <is>
          <t>Helyettesítő karakterek: ? = pontosan egy karakter, * = bármennyi karakter.</t>
        </is>
      </c>
    </row>
    <row r="15">
      <c r="A15" t="inlineStr">
        <is>
          <t>Szekeres Katalin</t>
        </is>
      </c>
      <c r="B15" t="inlineStr">
        <is>
          <t>matematika</t>
        </is>
      </c>
      <c r="C15" t="n">
        <v>5</v>
      </c>
      <c r="D15" s="11">
        <f>TODAY()+4</f>
        <v/>
      </c>
      <c r="F15" t="inlineStr">
        <is>
          <t>Összehasonlítás hivatkozással vagy függvénnyel: az operátort idézőjelbe tedd és &amp;-tel fűzd hozzá:</t>
        </is>
      </c>
    </row>
    <row r="16">
      <c r="A16" t="inlineStr">
        <is>
          <t>Nagy Teréz</t>
        </is>
      </c>
      <c r="B16" t="inlineStr">
        <is>
          <t>francia</t>
        </is>
      </c>
      <c r="C16" t="n">
        <v>5</v>
      </c>
      <c r="D16" s="11">
        <f>TODAY()+-20</f>
        <v/>
      </c>
      <c r="F16" t="inlineStr">
        <is>
          <t>"&lt;"&amp;MA()</t>
        </is>
      </c>
    </row>
    <row r="17">
      <c r="A17" t="inlineStr">
        <is>
          <t>Fazekas Félix</t>
        </is>
      </c>
      <c r="B17" t="inlineStr">
        <is>
          <t>matematika</t>
        </is>
      </c>
      <c r="C17" t="n">
        <v>5</v>
      </c>
      <c r="D17" s="11">
        <f>TODAY()+5</f>
        <v/>
      </c>
    </row>
    <row r="18">
      <c r="A18" t="inlineStr">
        <is>
          <t>Szekeres Teréz</t>
        </is>
      </c>
      <c r="B18" t="inlineStr">
        <is>
          <t>francia</t>
        </is>
      </c>
      <c r="C18" t="n">
        <v>4</v>
      </c>
      <c r="D18" s="11">
        <f>TODAY()+3</f>
        <v/>
      </c>
      <c r="F18" s="9" t="inlineStr">
        <is>
          <t>Megoldás (képletek magyar Excelben):</t>
        </is>
      </c>
    </row>
    <row r="19">
      <c r="A19" t="inlineStr">
        <is>
          <t>Bogdán Szabolcs</t>
        </is>
      </c>
      <c r="B19" t="inlineStr">
        <is>
          <t>német</t>
        </is>
      </c>
      <c r="C19" t="n">
        <v>2</v>
      </c>
      <c r="D19" s="11">
        <f>TODAY()+-14</f>
        <v/>
      </c>
      <c r="F19" s="10" t="inlineStr">
        <is>
          <t>G2:  =DARABTELI(B2:B151;"angol")</t>
        </is>
      </c>
    </row>
    <row r="20">
      <c r="A20" t="inlineStr">
        <is>
          <t>Antal Bálint</t>
        </is>
      </c>
      <c r="B20" t="inlineStr">
        <is>
          <t>német</t>
        </is>
      </c>
      <c r="C20" t="n">
        <v>5</v>
      </c>
      <c r="D20" s="11">
        <f>TODAY()+12</f>
        <v/>
      </c>
      <c r="F20" s="10" t="inlineStr">
        <is>
          <t>G3:  =DARABTELI(B2:B151;I2)</t>
        </is>
      </c>
    </row>
    <row r="21">
      <c r="A21" t="inlineStr">
        <is>
          <t>Orosz Ádám</t>
        </is>
      </c>
      <c r="B21" t="inlineStr">
        <is>
          <t>biológia</t>
        </is>
      </c>
      <c r="C21" t="n">
        <v>5</v>
      </c>
      <c r="D21" s="11">
        <f>TODAY()+-7</f>
        <v/>
      </c>
      <c r="F21" s="10" t="inlineStr">
        <is>
          <t>G4:  =DARABTELI(C2:C151;"&gt;2")</t>
        </is>
      </c>
    </row>
    <row r="22">
      <c r="A22" t="inlineStr">
        <is>
          <t>Fehér Dénes</t>
        </is>
      </c>
      <c r="B22" t="inlineStr">
        <is>
          <t>történelem</t>
        </is>
      </c>
      <c r="C22" t="n">
        <v>1</v>
      </c>
      <c r="D22" s="11">
        <f>TODAY()+-26</f>
        <v/>
      </c>
      <c r="F22" s="10" t="inlineStr">
        <is>
          <t>G5:  =DARABTELI(D2:D151;"&lt;"&amp;MA())</t>
        </is>
      </c>
    </row>
    <row r="23">
      <c r="A23" t="inlineStr">
        <is>
          <t>Mészáros Kristóf</t>
        </is>
      </c>
      <c r="B23" t="inlineStr">
        <is>
          <t>történelem</t>
        </is>
      </c>
      <c r="C23" t="n">
        <v>4</v>
      </c>
      <c r="D23" s="11">
        <f>TODAY()+24</f>
        <v/>
      </c>
      <c r="F23" s="10" t="inlineStr">
        <is>
          <t>G6:  =DARABTELI(A2:A151;"?ó*")</t>
        </is>
      </c>
    </row>
    <row r="24">
      <c r="A24" t="inlineStr">
        <is>
          <t>Molnár Ildikó</t>
        </is>
      </c>
      <c r="B24" t="inlineStr">
        <is>
          <t>angol</t>
        </is>
      </c>
      <c r="C24" t="n">
        <v>2</v>
      </c>
      <c r="D24" s="11">
        <f>TODAY()+17</f>
        <v/>
      </c>
      <c r="F24" s="10" t="inlineStr">
        <is>
          <t>G7:  =DARABHATÖBB(B2:B151;"angol";C2:C151;"&gt;=3")</t>
        </is>
      </c>
    </row>
    <row r="25">
      <c r="A25" t="inlineStr">
        <is>
          <t>Juhász Réka</t>
        </is>
      </c>
      <c r="B25" t="inlineStr">
        <is>
          <t>történelem</t>
        </is>
      </c>
      <c r="C25" t="n">
        <v>1</v>
      </c>
      <c r="D25" s="11">
        <f>TODAY()+-21</f>
        <v/>
      </c>
      <c r="F25" s="10" t="inlineStr">
        <is>
          <t>G8:  =DARABHATÖBB(D2:D151;"&gt;="&amp;MA();D2:D151;"&lt;"&amp;MA()+7)</t>
        </is>
      </c>
    </row>
    <row r="26">
      <c r="A26" t="inlineStr">
        <is>
          <t>Orosz Henrik</t>
        </is>
      </c>
      <c r="B26" t="inlineStr">
        <is>
          <t>angol</t>
        </is>
      </c>
      <c r="C26" t="n">
        <v>5</v>
      </c>
      <c r="D26" s="11">
        <f>TODAY()+-9</f>
        <v/>
      </c>
    </row>
    <row r="27">
      <c r="A27" t="inlineStr">
        <is>
          <t>Bíró Eszter</t>
        </is>
      </c>
      <c r="B27" t="inlineStr">
        <is>
          <t>angol</t>
        </is>
      </c>
      <c r="C27" t="n">
        <v>1</v>
      </c>
      <c r="D27" s="11">
        <f>TODAY()+8</f>
        <v/>
      </c>
    </row>
    <row r="28">
      <c r="A28" t="inlineStr">
        <is>
          <t>Bíró Ferenc</t>
        </is>
      </c>
      <c r="B28" t="inlineStr">
        <is>
          <t>biológia</t>
        </is>
      </c>
      <c r="C28" t="n">
        <v>5</v>
      </c>
      <c r="D28" s="11">
        <f>TODAY()+23</f>
        <v/>
      </c>
    </row>
    <row r="29">
      <c r="A29" t="inlineStr">
        <is>
          <t>Szekeres Réka</t>
        </is>
      </c>
      <c r="B29" t="inlineStr">
        <is>
          <t>német</t>
        </is>
      </c>
      <c r="C29" t="n">
        <v>1</v>
      </c>
      <c r="D29" s="11">
        <f>TODAY()+-34</f>
        <v/>
      </c>
    </row>
    <row r="30">
      <c r="A30" t="inlineStr">
        <is>
          <t>Bogdán Gabriella</t>
        </is>
      </c>
      <c r="B30" t="inlineStr">
        <is>
          <t>francia</t>
        </is>
      </c>
      <c r="C30" t="n">
        <v>1</v>
      </c>
      <c r="D30" s="11">
        <f>TODAY()+26</f>
        <v/>
      </c>
    </row>
    <row r="31">
      <c r="A31" t="inlineStr">
        <is>
          <t>Szalai Emese</t>
        </is>
      </c>
      <c r="B31" t="inlineStr">
        <is>
          <t>biológia</t>
        </is>
      </c>
      <c r="C31" t="n">
        <v>1</v>
      </c>
      <c r="D31" s="11">
        <f>TODAY()+6</f>
        <v/>
      </c>
    </row>
    <row r="32">
      <c r="A32" t="inlineStr">
        <is>
          <t>Fodor Vilma</t>
        </is>
      </c>
      <c r="B32" t="inlineStr">
        <is>
          <t>történelem</t>
        </is>
      </c>
      <c r="C32" t="n">
        <v>5</v>
      </c>
      <c r="D32" s="11">
        <f>TODAY()+-10</f>
        <v/>
      </c>
    </row>
    <row r="33">
      <c r="A33" t="inlineStr">
        <is>
          <t>Varga Jenő</t>
        </is>
      </c>
      <c r="B33" t="inlineStr">
        <is>
          <t>angol</t>
        </is>
      </c>
      <c r="C33" t="n">
        <v>1</v>
      </c>
      <c r="D33" s="11">
        <f>TODAY()+13</f>
        <v/>
      </c>
    </row>
    <row r="34">
      <c r="A34" t="inlineStr">
        <is>
          <t>Fazekas Emese</t>
        </is>
      </c>
      <c r="B34" t="inlineStr">
        <is>
          <t>matematika</t>
        </is>
      </c>
      <c r="C34" t="n">
        <v>1</v>
      </c>
      <c r="D34" s="11">
        <f>TODAY()+25</f>
        <v/>
      </c>
    </row>
    <row r="35">
      <c r="A35" t="inlineStr">
        <is>
          <t>Szalai Panna</t>
        </is>
      </c>
      <c r="B35" t="inlineStr">
        <is>
          <t>történelem</t>
        </is>
      </c>
      <c r="C35" t="n">
        <v>5</v>
      </c>
      <c r="D35" s="11">
        <f>TODAY()+-3</f>
        <v/>
      </c>
    </row>
    <row r="36">
      <c r="A36" t="inlineStr">
        <is>
          <t>Kerekes Gabriella</t>
        </is>
      </c>
      <c r="B36" t="inlineStr">
        <is>
          <t>biológia</t>
        </is>
      </c>
      <c r="C36" t="n">
        <v>4</v>
      </c>
      <c r="D36" s="11">
        <f>TODAY()+-18</f>
        <v/>
      </c>
    </row>
    <row r="37">
      <c r="A37" t="inlineStr">
        <is>
          <t>Erdős Edit</t>
        </is>
      </c>
      <c r="B37" t="inlineStr">
        <is>
          <t>francia</t>
        </is>
      </c>
      <c r="C37" t="n">
        <v>5</v>
      </c>
      <c r="D37" s="11">
        <f>TODAY()+32</f>
        <v/>
      </c>
    </row>
    <row r="38">
      <c r="A38" t="inlineStr">
        <is>
          <t>Rácz Panna</t>
        </is>
      </c>
      <c r="B38" t="inlineStr">
        <is>
          <t>biológia</t>
        </is>
      </c>
      <c r="C38" t="n">
        <v>2</v>
      </c>
      <c r="D38" s="11">
        <f>TODAY()+20</f>
        <v/>
      </c>
    </row>
    <row r="39">
      <c r="A39" t="inlineStr">
        <is>
          <t>Nagy Nóra</t>
        </is>
      </c>
      <c r="B39" t="inlineStr">
        <is>
          <t>német</t>
        </is>
      </c>
      <c r="C39" t="n">
        <v>5</v>
      </c>
      <c r="D39" s="11">
        <f>TODAY()+16</f>
        <v/>
      </c>
    </row>
    <row r="40">
      <c r="A40" t="inlineStr">
        <is>
          <t>Dénes Orsolya</t>
        </is>
      </c>
      <c r="B40" t="inlineStr">
        <is>
          <t>francia</t>
        </is>
      </c>
      <c r="C40" t="n">
        <v>1</v>
      </c>
      <c r="D40" s="11">
        <f>TODAY()+0</f>
        <v/>
      </c>
    </row>
    <row r="41">
      <c r="A41" t="inlineStr">
        <is>
          <t>Hajdu Jenő</t>
        </is>
      </c>
      <c r="B41" t="inlineStr">
        <is>
          <t>történelem</t>
        </is>
      </c>
      <c r="C41" t="n">
        <v>1</v>
      </c>
      <c r="D41" s="11">
        <f>TODAY()+27</f>
        <v/>
      </c>
    </row>
    <row r="42">
      <c r="A42" t="inlineStr">
        <is>
          <t>Halász Judit</t>
        </is>
      </c>
      <c r="B42" t="inlineStr">
        <is>
          <t>német</t>
        </is>
      </c>
      <c r="C42" t="n">
        <v>1</v>
      </c>
      <c r="D42" s="11">
        <f>TODAY()+-8</f>
        <v/>
      </c>
    </row>
    <row r="43">
      <c r="A43" t="inlineStr">
        <is>
          <t>Fazekas Ádám</t>
        </is>
      </c>
      <c r="B43" t="inlineStr">
        <is>
          <t>német</t>
        </is>
      </c>
      <c r="C43" t="n">
        <v>1</v>
      </c>
      <c r="D43" s="11">
        <f>TODAY()+-4</f>
        <v/>
      </c>
    </row>
    <row r="44">
      <c r="A44" t="inlineStr">
        <is>
          <t>Fehér Bálint</t>
        </is>
      </c>
      <c r="B44" t="inlineStr">
        <is>
          <t>történelem</t>
        </is>
      </c>
      <c r="C44" t="n">
        <v>5</v>
      </c>
      <c r="D44" s="11">
        <f>TODAY()+33</f>
        <v/>
      </c>
    </row>
    <row r="45">
      <c r="A45" t="inlineStr">
        <is>
          <t>Hajdu Ádám</t>
        </is>
      </c>
      <c r="B45" t="inlineStr">
        <is>
          <t>angol</t>
        </is>
      </c>
      <c r="C45" t="n">
        <v>5</v>
      </c>
      <c r="D45" s="11">
        <f>TODAY()+27</f>
        <v/>
      </c>
    </row>
    <row r="46">
      <c r="A46" t="inlineStr">
        <is>
          <t>Bódi Edit</t>
        </is>
      </c>
      <c r="B46" t="inlineStr">
        <is>
          <t>francia</t>
        </is>
      </c>
      <c r="C46" t="n">
        <v>4</v>
      </c>
      <c r="D46" s="11">
        <f>TODAY()+29</f>
        <v/>
      </c>
    </row>
    <row r="47">
      <c r="A47" t="inlineStr">
        <is>
          <t>Simon Márton</t>
        </is>
      </c>
      <c r="B47" t="inlineStr">
        <is>
          <t>matematika</t>
        </is>
      </c>
      <c r="C47" t="n">
        <v>2</v>
      </c>
      <c r="D47" s="11">
        <f>TODAY()+-10</f>
        <v/>
      </c>
    </row>
    <row r="48">
      <c r="A48" t="inlineStr">
        <is>
          <t>Simon Dénes</t>
        </is>
      </c>
      <c r="B48" t="inlineStr">
        <is>
          <t>történelem</t>
        </is>
      </c>
      <c r="C48" t="n">
        <v>2</v>
      </c>
      <c r="D48" s="11">
        <f>TODAY()+-11</f>
        <v/>
      </c>
    </row>
    <row r="49">
      <c r="A49" t="inlineStr">
        <is>
          <t>Balogh Boglárka</t>
        </is>
      </c>
      <c r="B49" t="inlineStr">
        <is>
          <t>francia</t>
        </is>
      </c>
      <c r="C49" t="n">
        <v>5</v>
      </c>
      <c r="D49" s="11">
        <f>TODAY()+-16</f>
        <v/>
      </c>
    </row>
    <row r="50">
      <c r="A50" t="inlineStr">
        <is>
          <t>Nagy Ferenc</t>
        </is>
      </c>
      <c r="B50" t="inlineStr">
        <is>
          <t>matematika</t>
        </is>
      </c>
      <c r="C50" t="n">
        <v>4</v>
      </c>
      <c r="D50" s="11">
        <f>TODAY()+14</f>
        <v/>
      </c>
    </row>
    <row r="51">
      <c r="A51" t="inlineStr">
        <is>
          <t>Pintér Sándor</t>
        </is>
      </c>
      <c r="B51" t="inlineStr">
        <is>
          <t>német</t>
        </is>
      </c>
      <c r="C51" t="n">
        <v>2</v>
      </c>
      <c r="D51" s="11">
        <f>TODAY()+21</f>
        <v/>
      </c>
    </row>
    <row r="52">
      <c r="A52" t="inlineStr">
        <is>
          <t>Vida Judit</t>
        </is>
      </c>
      <c r="B52" t="inlineStr">
        <is>
          <t>francia</t>
        </is>
      </c>
      <c r="C52" t="n">
        <v>3</v>
      </c>
      <c r="D52" s="11">
        <f>TODAY()+32</f>
        <v/>
      </c>
    </row>
    <row r="53">
      <c r="A53" t="inlineStr">
        <is>
          <t>Hajdu Rita</t>
        </is>
      </c>
      <c r="B53" t="inlineStr">
        <is>
          <t>biológia</t>
        </is>
      </c>
      <c r="C53" t="n">
        <v>3</v>
      </c>
      <c r="D53" s="11">
        <f>TODAY()+-28</f>
        <v/>
      </c>
    </row>
    <row r="54">
      <c r="A54" t="inlineStr">
        <is>
          <t>Csonka Viktor</t>
        </is>
      </c>
      <c r="B54" t="inlineStr">
        <is>
          <t>matematika</t>
        </is>
      </c>
      <c r="C54" t="n">
        <v>3</v>
      </c>
      <c r="D54" s="11">
        <f>TODAY()+10</f>
        <v/>
      </c>
    </row>
    <row r="55">
      <c r="A55" t="inlineStr">
        <is>
          <t>Kerekes Mónika</t>
        </is>
      </c>
      <c r="B55" t="inlineStr">
        <is>
          <t>angol</t>
        </is>
      </c>
      <c r="C55" t="n">
        <v>2</v>
      </c>
      <c r="D55" s="11">
        <f>TODAY()+31</f>
        <v/>
      </c>
    </row>
    <row r="56">
      <c r="A56" t="inlineStr">
        <is>
          <t>Gulyás Orsolya</t>
        </is>
      </c>
      <c r="B56" t="inlineStr">
        <is>
          <t>német</t>
        </is>
      </c>
      <c r="C56" t="n">
        <v>4</v>
      </c>
      <c r="D56" s="11">
        <f>TODAY()+-18</f>
        <v/>
      </c>
    </row>
    <row r="57">
      <c r="A57" t="inlineStr">
        <is>
          <t>Ló Norbert</t>
        </is>
      </c>
      <c r="B57" t="inlineStr">
        <is>
          <t>biológia</t>
        </is>
      </c>
      <c r="C57" t="n">
        <v>2</v>
      </c>
      <c r="D57" s="11">
        <f>TODAY()+20</f>
        <v/>
      </c>
    </row>
    <row r="58">
      <c r="A58" t="inlineStr">
        <is>
          <t>Halász Péter</t>
        </is>
      </c>
      <c r="B58" t="inlineStr">
        <is>
          <t>biológia</t>
        </is>
      </c>
      <c r="C58" t="n">
        <v>2</v>
      </c>
      <c r="D58" s="11">
        <f>TODAY()+11</f>
        <v/>
      </c>
    </row>
    <row r="59">
      <c r="A59" t="inlineStr">
        <is>
          <t>Fazekas Sándor</t>
        </is>
      </c>
      <c r="B59" t="inlineStr">
        <is>
          <t>angol</t>
        </is>
      </c>
      <c r="C59" t="n">
        <v>1</v>
      </c>
      <c r="D59" s="11">
        <f>TODAY()+28</f>
        <v/>
      </c>
    </row>
    <row r="60">
      <c r="A60" t="inlineStr">
        <is>
          <t>Kiss Tímea</t>
        </is>
      </c>
      <c r="B60" t="inlineStr">
        <is>
          <t>biológia</t>
        </is>
      </c>
      <c r="C60" t="n">
        <v>1</v>
      </c>
      <c r="D60" s="11">
        <f>TODAY()+20</f>
        <v/>
      </c>
    </row>
    <row r="61">
      <c r="A61" t="inlineStr">
        <is>
          <t>Papp Vilma</t>
        </is>
      </c>
      <c r="B61" t="inlineStr">
        <is>
          <t>matematika</t>
        </is>
      </c>
      <c r="C61" t="n">
        <v>5</v>
      </c>
      <c r="D61" s="11">
        <f>TODAY()+-40</f>
        <v/>
      </c>
    </row>
    <row r="62">
      <c r="A62" t="inlineStr">
        <is>
          <t>Antal Réka</t>
        </is>
      </c>
      <c r="B62" t="inlineStr">
        <is>
          <t>francia</t>
        </is>
      </c>
      <c r="C62" t="n">
        <v>1</v>
      </c>
      <c r="D62" s="11">
        <f>TODAY()+-30</f>
        <v/>
      </c>
    </row>
    <row r="63">
      <c r="A63" t="inlineStr">
        <is>
          <t>Ló Attila</t>
        </is>
      </c>
      <c r="B63" t="inlineStr">
        <is>
          <t>biológia</t>
        </is>
      </c>
      <c r="C63" t="n">
        <v>3</v>
      </c>
      <c r="D63" s="11">
        <f>TODAY()+-31</f>
        <v/>
      </c>
    </row>
    <row r="64">
      <c r="A64" t="inlineStr">
        <is>
          <t>Lukács Sándor</t>
        </is>
      </c>
      <c r="B64" t="inlineStr">
        <is>
          <t>biológia</t>
        </is>
      </c>
      <c r="C64" t="n">
        <v>1</v>
      </c>
      <c r="D64" s="11">
        <f>TODAY()+16</f>
        <v/>
      </c>
    </row>
    <row r="65">
      <c r="A65" t="inlineStr">
        <is>
          <t>Szőke Boglárka</t>
        </is>
      </c>
      <c r="B65" t="inlineStr">
        <is>
          <t>történelem</t>
        </is>
      </c>
      <c r="C65" t="n">
        <v>4</v>
      </c>
      <c r="D65" s="11">
        <f>TODAY()+-29</f>
        <v/>
      </c>
    </row>
    <row r="66">
      <c r="A66" t="inlineStr">
        <is>
          <t>Fehér Katalin</t>
        </is>
      </c>
      <c r="B66" t="inlineStr">
        <is>
          <t>matematika</t>
        </is>
      </c>
      <c r="C66" t="n">
        <v>3</v>
      </c>
      <c r="D66" s="11">
        <f>TODAY()+-15</f>
        <v/>
      </c>
    </row>
    <row r="67">
      <c r="A67" t="inlineStr">
        <is>
          <t>Bakó Csilla</t>
        </is>
      </c>
      <c r="B67" t="inlineStr">
        <is>
          <t>történelem</t>
        </is>
      </c>
      <c r="C67" t="n">
        <v>5</v>
      </c>
      <c r="D67" s="11">
        <f>TODAY()+28</f>
        <v/>
      </c>
    </row>
    <row r="68">
      <c r="A68" t="inlineStr">
        <is>
          <t>Szalai Zsófia</t>
        </is>
      </c>
      <c r="B68" t="inlineStr">
        <is>
          <t>német</t>
        </is>
      </c>
      <c r="C68" t="n">
        <v>4</v>
      </c>
      <c r="D68" s="11">
        <f>TODAY()+6</f>
        <v/>
      </c>
    </row>
    <row r="69">
      <c r="A69" t="inlineStr">
        <is>
          <t>Szekeres Péter</t>
        </is>
      </c>
      <c r="B69" t="inlineStr">
        <is>
          <t>angol</t>
        </is>
      </c>
      <c r="C69" t="n">
        <v>1</v>
      </c>
      <c r="D69" s="11">
        <f>TODAY()+6</f>
        <v/>
      </c>
    </row>
    <row r="70">
      <c r="A70" t="inlineStr">
        <is>
          <t>Somogyi Péter</t>
        </is>
      </c>
      <c r="B70" t="inlineStr">
        <is>
          <t>angol</t>
        </is>
      </c>
      <c r="C70" t="n">
        <v>4</v>
      </c>
      <c r="D70" s="11">
        <f>TODAY()+1</f>
        <v/>
      </c>
    </row>
    <row r="71">
      <c r="A71" t="inlineStr">
        <is>
          <t>Sólyom Tímea</t>
        </is>
      </c>
      <c r="B71" t="inlineStr">
        <is>
          <t>német</t>
        </is>
      </c>
      <c r="C71" t="n">
        <v>4</v>
      </c>
      <c r="D71" s="11">
        <f>TODAY()+13</f>
        <v/>
      </c>
    </row>
    <row r="72">
      <c r="A72" t="inlineStr">
        <is>
          <t>Hegyi Edit</t>
        </is>
      </c>
      <c r="B72" t="inlineStr">
        <is>
          <t>francia</t>
        </is>
      </c>
      <c r="C72" t="n">
        <v>3</v>
      </c>
      <c r="D72" s="11">
        <f>TODAY()+-23</f>
        <v/>
      </c>
    </row>
    <row r="73">
      <c r="A73" t="inlineStr">
        <is>
          <t>Barna Henrik</t>
        </is>
      </c>
      <c r="B73" t="inlineStr">
        <is>
          <t>matematika</t>
        </is>
      </c>
      <c r="C73" t="n">
        <v>1</v>
      </c>
      <c r="D73" s="11">
        <f>TODAY()+-11</f>
        <v/>
      </c>
    </row>
    <row r="74">
      <c r="A74" t="inlineStr">
        <is>
          <t>Fehér Péter</t>
        </is>
      </c>
      <c r="B74" t="inlineStr">
        <is>
          <t>biológia</t>
        </is>
      </c>
      <c r="C74" t="n">
        <v>5</v>
      </c>
      <c r="D74" s="11">
        <f>TODAY()+-22</f>
        <v/>
      </c>
    </row>
    <row r="75">
      <c r="A75" t="inlineStr">
        <is>
          <t>Fazekas Csilla</t>
        </is>
      </c>
      <c r="B75" t="inlineStr">
        <is>
          <t>történelem</t>
        </is>
      </c>
      <c r="C75" t="n">
        <v>4</v>
      </c>
      <c r="D75" s="11">
        <f>TODAY()+-35</f>
        <v/>
      </c>
    </row>
    <row r="76">
      <c r="A76" t="inlineStr">
        <is>
          <t>Bakó Nóra</t>
        </is>
      </c>
      <c r="B76" t="inlineStr">
        <is>
          <t>német</t>
        </is>
      </c>
      <c r="C76" t="n">
        <v>2</v>
      </c>
      <c r="D76" s="11">
        <f>TODAY()+4</f>
        <v/>
      </c>
    </row>
    <row r="77">
      <c r="A77" t="inlineStr">
        <is>
          <t>Kerekes Judit</t>
        </is>
      </c>
      <c r="B77" t="inlineStr">
        <is>
          <t>angol</t>
        </is>
      </c>
      <c r="C77" t="n">
        <v>4</v>
      </c>
      <c r="D77" s="11">
        <f>TODAY()+-35</f>
        <v/>
      </c>
    </row>
    <row r="78">
      <c r="A78" t="inlineStr">
        <is>
          <t>Sólyom Emese</t>
        </is>
      </c>
      <c r="B78" t="inlineStr">
        <is>
          <t>francia</t>
        </is>
      </c>
      <c r="C78" t="n">
        <v>4</v>
      </c>
      <c r="D78" s="11">
        <f>TODAY()+35</f>
        <v/>
      </c>
    </row>
    <row r="79">
      <c r="A79" t="inlineStr">
        <is>
          <t>Somogyi Rita</t>
        </is>
      </c>
      <c r="B79" t="inlineStr">
        <is>
          <t>francia</t>
        </is>
      </c>
      <c r="C79" t="n">
        <v>4</v>
      </c>
      <c r="D79" s="11">
        <f>TODAY()+39</f>
        <v/>
      </c>
    </row>
    <row r="80">
      <c r="A80" t="inlineStr">
        <is>
          <t>Bakó Anna</t>
        </is>
      </c>
      <c r="B80" t="inlineStr">
        <is>
          <t>francia</t>
        </is>
      </c>
      <c r="C80" t="n">
        <v>2</v>
      </c>
      <c r="D80" s="11">
        <f>TODAY()+-33</f>
        <v/>
      </c>
    </row>
    <row r="81">
      <c r="A81" t="inlineStr">
        <is>
          <t>Oláh Mónika</t>
        </is>
      </c>
      <c r="B81" t="inlineStr">
        <is>
          <t>biológia</t>
        </is>
      </c>
      <c r="C81" t="n">
        <v>4</v>
      </c>
      <c r="D81" s="11">
        <f>TODAY()+16</f>
        <v/>
      </c>
    </row>
    <row r="82">
      <c r="A82" t="inlineStr">
        <is>
          <t>Fehér Szabolcs</t>
        </is>
      </c>
      <c r="B82" t="inlineStr">
        <is>
          <t>német</t>
        </is>
      </c>
      <c r="C82" t="n">
        <v>5</v>
      </c>
      <c r="D82" s="11">
        <f>TODAY()+-10</f>
        <v/>
      </c>
    </row>
    <row r="83">
      <c r="A83" t="inlineStr">
        <is>
          <t>Takács Csilla</t>
        </is>
      </c>
      <c r="B83" t="inlineStr">
        <is>
          <t>biológia</t>
        </is>
      </c>
      <c r="C83" t="n">
        <v>1</v>
      </c>
      <c r="D83" s="11">
        <f>TODAY()+8</f>
        <v/>
      </c>
    </row>
    <row r="84">
      <c r="A84" t="inlineStr">
        <is>
          <t>Bódi Jenő</t>
        </is>
      </c>
      <c r="B84" t="inlineStr">
        <is>
          <t>történelem</t>
        </is>
      </c>
      <c r="C84" t="n">
        <v>5</v>
      </c>
      <c r="D84" s="11">
        <f>TODAY()+19</f>
        <v/>
      </c>
    </row>
    <row r="85">
      <c r="A85" t="inlineStr">
        <is>
          <t>Hegyi Bálint</t>
        </is>
      </c>
      <c r="B85" t="inlineStr">
        <is>
          <t>francia</t>
        </is>
      </c>
      <c r="C85" t="n">
        <v>2</v>
      </c>
      <c r="D85" s="11">
        <f>TODAY()+26</f>
        <v/>
      </c>
    </row>
    <row r="86">
      <c r="A86" t="inlineStr">
        <is>
          <t>Kiss Ferenc</t>
        </is>
      </c>
      <c r="B86" t="inlineStr">
        <is>
          <t>német</t>
        </is>
      </c>
      <c r="C86" t="n">
        <v>1</v>
      </c>
      <c r="D86" s="11">
        <f>TODAY()+4</f>
        <v/>
      </c>
    </row>
    <row r="87">
      <c r="A87" t="inlineStr">
        <is>
          <t>Barna Vilma</t>
        </is>
      </c>
      <c r="B87" t="inlineStr">
        <is>
          <t>biológia</t>
        </is>
      </c>
      <c r="C87" t="n">
        <v>1</v>
      </c>
      <c r="D87" s="11">
        <f>TODAY()+13</f>
        <v/>
      </c>
    </row>
    <row r="88">
      <c r="A88" t="inlineStr">
        <is>
          <t>Bogdán Vilma</t>
        </is>
      </c>
      <c r="B88" t="inlineStr">
        <is>
          <t>angol</t>
        </is>
      </c>
      <c r="C88" t="n">
        <v>1</v>
      </c>
      <c r="D88" s="11">
        <f>TODAY()+40</f>
        <v/>
      </c>
    </row>
    <row r="89">
      <c r="A89" t="inlineStr">
        <is>
          <t>Kiss Szabolcs</t>
        </is>
      </c>
      <c r="B89" t="inlineStr">
        <is>
          <t>matematika</t>
        </is>
      </c>
      <c r="C89" t="n">
        <v>2</v>
      </c>
      <c r="D89" s="11">
        <f>TODAY()+28</f>
        <v/>
      </c>
    </row>
    <row r="90">
      <c r="A90" t="inlineStr">
        <is>
          <t>Sólyom Anna</t>
        </is>
      </c>
      <c r="B90" t="inlineStr">
        <is>
          <t>matematika</t>
        </is>
      </c>
      <c r="C90" t="n">
        <v>3</v>
      </c>
      <c r="D90" s="11">
        <f>TODAY()+24</f>
        <v/>
      </c>
    </row>
    <row r="91">
      <c r="A91" t="inlineStr">
        <is>
          <t>Halász Gabriella</t>
        </is>
      </c>
      <c r="B91" t="inlineStr">
        <is>
          <t>matematika</t>
        </is>
      </c>
      <c r="C91" t="n">
        <v>3</v>
      </c>
      <c r="D91" s="11">
        <f>TODAY()+-33</f>
        <v/>
      </c>
    </row>
    <row r="92">
      <c r="A92" t="inlineStr">
        <is>
          <t>Pásztor Sándor</t>
        </is>
      </c>
      <c r="B92" t="inlineStr">
        <is>
          <t>francia</t>
        </is>
      </c>
      <c r="C92" t="n">
        <v>2</v>
      </c>
      <c r="D92" s="11">
        <f>TODAY()+29</f>
        <v/>
      </c>
    </row>
    <row r="93">
      <c r="A93" t="inlineStr">
        <is>
          <t>Balogh Gabriella</t>
        </is>
      </c>
      <c r="B93" t="inlineStr">
        <is>
          <t>német</t>
        </is>
      </c>
      <c r="C93" t="n">
        <v>4</v>
      </c>
      <c r="D93" s="11">
        <f>TODAY()+-8</f>
        <v/>
      </c>
    </row>
    <row r="94">
      <c r="A94" t="inlineStr">
        <is>
          <t>Lukács Kristóf</t>
        </is>
      </c>
      <c r="B94" t="inlineStr">
        <is>
          <t>történelem</t>
        </is>
      </c>
      <c r="C94" t="n">
        <v>1</v>
      </c>
      <c r="D94" s="11">
        <f>TODAY()+0</f>
        <v/>
      </c>
    </row>
    <row r="95">
      <c r="A95" t="inlineStr">
        <is>
          <t>Szőke Gabriella</t>
        </is>
      </c>
      <c r="B95" t="inlineStr">
        <is>
          <t>biológia</t>
        </is>
      </c>
      <c r="C95" t="n">
        <v>5</v>
      </c>
      <c r="D95" s="11">
        <f>TODAY()+-22</f>
        <v/>
      </c>
    </row>
    <row r="96">
      <c r="A96" t="inlineStr">
        <is>
          <t>Major Ildikó</t>
        </is>
      </c>
      <c r="B96" t="inlineStr">
        <is>
          <t>francia</t>
        </is>
      </c>
      <c r="C96" t="n">
        <v>1</v>
      </c>
      <c r="D96" s="11">
        <f>TODAY()+39</f>
        <v/>
      </c>
    </row>
    <row r="97">
      <c r="A97" t="inlineStr">
        <is>
          <t>Orosz Hanna</t>
        </is>
      </c>
      <c r="B97" t="inlineStr">
        <is>
          <t>angol</t>
        </is>
      </c>
      <c r="C97" t="n">
        <v>5</v>
      </c>
      <c r="D97" s="11">
        <f>TODAY()+-37</f>
        <v/>
      </c>
    </row>
    <row r="98">
      <c r="A98" t="inlineStr">
        <is>
          <t>Vida Mónika</t>
        </is>
      </c>
      <c r="B98" t="inlineStr">
        <is>
          <t>matematika</t>
        </is>
      </c>
      <c r="C98" t="n">
        <v>2</v>
      </c>
      <c r="D98" s="11">
        <f>TODAY()+26</f>
        <v/>
      </c>
    </row>
    <row r="99">
      <c r="A99" t="inlineStr">
        <is>
          <t>Orosz Csilla</t>
        </is>
      </c>
      <c r="B99" t="inlineStr">
        <is>
          <t>német</t>
        </is>
      </c>
      <c r="C99" t="n">
        <v>3</v>
      </c>
      <c r="D99" s="11">
        <f>TODAY()+-40</f>
        <v/>
      </c>
    </row>
    <row r="100">
      <c r="A100" t="inlineStr">
        <is>
          <t>Szalai Péter</t>
        </is>
      </c>
      <c r="B100" t="inlineStr">
        <is>
          <t>matematika</t>
        </is>
      </c>
      <c r="C100" t="n">
        <v>5</v>
      </c>
      <c r="D100" s="11">
        <f>TODAY()+36</f>
        <v/>
      </c>
    </row>
    <row r="101">
      <c r="A101" t="inlineStr">
        <is>
          <t>Dénes Kristóf</t>
        </is>
      </c>
      <c r="B101" t="inlineStr">
        <is>
          <t>matematika</t>
        </is>
      </c>
      <c r="C101" t="n">
        <v>5</v>
      </c>
      <c r="D101" s="11">
        <f>TODAY()+0</f>
        <v/>
      </c>
    </row>
    <row r="102">
      <c r="A102" t="inlineStr">
        <is>
          <t>Simon Szabolcs</t>
        </is>
      </c>
      <c r="B102" t="inlineStr">
        <is>
          <t>angol</t>
        </is>
      </c>
      <c r="C102" t="n">
        <v>5</v>
      </c>
      <c r="D102" s="11">
        <f>TODAY()+-27</f>
        <v/>
      </c>
    </row>
    <row r="103">
      <c r="A103" t="inlineStr">
        <is>
          <t>Pintér Péter</t>
        </is>
      </c>
      <c r="B103" t="inlineStr">
        <is>
          <t>történelem</t>
        </is>
      </c>
      <c r="C103" t="n">
        <v>1</v>
      </c>
      <c r="D103" s="11">
        <f>TODAY()+-37</f>
        <v/>
      </c>
    </row>
    <row r="104">
      <c r="A104" t="inlineStr">
        <is>
          <t>Kovács Zsófia</t>
        </is>
      </c>
      <c r="B104" t="inlineStr">
        <is>
          <t>francia</t>
        </is>
      </c>
      <c r="C104" t="n">
        <v>3</v>
      </c>
      <c r="D104" s="11">
        <f>TODAY()+38</f>
        <v/>
      </c>
    </row>
    <row r="105">
      <c r="A105" t="inlineStr">
        <is>
          <t>Lukács Tímea</t>
        </is>
      </c>
      <c r="B105" t="inlineStr">
        <is>
          <t>matematika</t>
        </is>
      </c>
      <c r="C105" t="n">
        <v>2</v>
      </c>
      <c r="D105" s="11">
        <f>TODAY()+36</f>
        <v/>
      </c>
    </row>
    <row r="106">
      <c r="A106" t="inlineStr">
        <is>
          <t>Somogyi Orsolya</t>
        </is>
      </c>
      <c r="B106" t="inlineStr">
        <is>
          <t>angol</t>
        </is>
      </c>
      <c r="C106" t="n">
        <v>2</v>
      </c>
      <c r="D106" s="11">
        <f>TODAY()+25</f>
        <v/>
      </c>
    </row>
    <row r="107">
      <c r="A107" t="inlineStr">
        <is>
          <t>Bíró Rita</t>
        </is>
      </c>
      <c r="B107" t="inlineStr">
        <is>
          <t>francia</t>
        </is>
      </c>
      <c r="C107" t="n">
        <v>5</v>
      </c>
      <c r="D107" s="11">
        <f>TODAY()+20</f>
        <v/>
      </c>
    </row>
    <row r="108">
      <c r="A108" t="inlineStr">
        <is>
          <t>Bódi Ádám</t>
        </is>
      </c>
      <c r="B108" t="inlineStr">
        <is>
          <t>angol</t>
        </is>
      </c>
      <c r="C108" t="n">
        <v>4</v>
      </c>
      <c r="D108" s="11">
        <f>TODAY()+35</f>
        <v/>
      </c>
    </row>
    <row r="109">
      <c r="A109" t="inlineStr">
        <is>
          <t>Juhász Gergő</t>
        </is>
      </c>
      <c r="B109" t="inlineStr">
        <is>
          <t>történelem</t>
        </is>
      </c>
      <c r="C109" t="n">
        <v>1</v>
      </c>
      <c r="D109" s="11">
        <f>TODAY()+-14</f>
        <v/>
      </c>
    </row>
    <row r="110">
      <c r="A110" t="inlineStr">
        <is>
          <t>Antal Dénes</t>
        </is>
      </c>
      <c r="B110" t="inlineStr">
        <is>
          <t>francia</t>
        </is>
      </c>
      <c r="C110" t="n">
        <v>1</v>
      </c>
      <c r="D110" s="11">
        <f>TODAY()+-15</f>
        <v/>
      </c>
    </row>
    <row r="111">
      <c r="A111" t="inlineStr">
        <is>
          <t>Varga Rita</t>
        </is>
      </c>
      <c r="B111" t="inlineStr">
        <is>
          <t>történelem</t>
        </is>
      </c>
      <c r="C111" t="n">
        <v>3</v>
      </c>
      <c r="D111" s="11">
        <f>TODAY()+13</f>
        <v/>
      </c>
    </row>
    <row r="112">
      <c r="A112" t="inlineStr">
        <is>
          <t>Papp Eszter</t>
        </is>
      </c>
      <c r="B112" t="inlineStr">
        <is>
          <t>angol</t>
        </is>
      </c>
      <c r="C112" t="n">
        <v>1</v>
      </c>
      <c r="D112" s="11">
        <f>TODAY()+37</f>
        <v/>
      </c>
    </row>
    <row r="113">
      <c r="A113" t="inlineStr">
        <is>
          <t>Erdős Jenő</t>
        </is>
      </c>
      <c r="B113" t="inlineStr">
        <is>
          <t>angol</t>
        </is>
      </c>
      <c r="C113" t="n">
        <v>2</v>
      </c>
      <c r="D113" s="11">
        <f>TODAY()+21</f>
        <v/>
      </c>
    </row>
    <row r="114">
      <c r="A114" t="inlineStr">
        <is>
          <t>Juhász Zsófia</t>
        </is>
      </c>
      <c r="B114" t="inlineStr">
        <is>
          <t>angol</t>
        </is>
      </c>
      <c r="C114" t="n">
        <v>2</v>
      </c>
      <c r="D114" s="11">
        <f>TODAY()+-3</f>
        <v/>
      </c>
    </row>
    <row r="115">
      <c r="A115" t="inlineStr">
        <is>
          <t>Szalai Mónika</t>
        </is>
      </c>
      <c r="B115" t="inlineStr">
        <is>
          <t>matematika</t>
        </is>
      </c>
      <c r="C115" t="n">
        <v>2</v>
      </c>
      <c r="D115" s="11">
        <f>TODAY()+-3</f>
        <v/>
      </c>
    </row>
    <row r="116">
      <c r="A116" t="inlineStr">
        <is>
          <t>Kovács Ildikó</t>
        </is>
      </c>
      <c r="B116" t="inlineStr">
        <is>
          <t>matematika</t>
        </is>
      </c>
      <c r="C116" t="n">
        <v>2</v>
      </c>
      <c r="D116" s="11">
        <f>TODAY()+-28</f>
        <v/>
      </c>
    </row>
    <row r="117">
      <c r="A117" t="inlineStr">
        <is>
          <t>Mészáros Attila</t>
        </is>
      </c>
      <c r="B117" t="inlineStr">
        <is>
          <t>német</t>
        </is>
      </c>
      <c r="C117" t="n">
        <v>1</v>
      </c>
      <c r="D117" s="11">
        <f>TODAY()+33</f>
        <v/>
      </c>
    </row>
    <row r="118">
      <c r="A118" t="inlineStr">
        <is>
          <t>Nagy Ádám</t>
        </is>
      </c>
      <c r="B118" t="inlineStr">
        <is>
          <t>matematika</t>
        </is>
      </c>
      <c r="C118" t="n">
        <v>1</v>
      </c>
      <c r="D118" s="11">
        <f>TODAY()+-35</f>
        <v/>
      </c>
    </row>
    <row r="119">
      <c r="A119" t="inlineStr">
        <is>
          <t>Sólyom Csilla</t>
        </is>
      </c>
      <c r="B119" t="inlineStr">
        <is>
          <t>francia</t>
        </is>
      </c>
      <c r="C119" t="n">
        <v>3</v>
      </c>
      <c r="D119" s="11">
        <f>TODAY()+17</f>
        <v/>
      </c>
    </row>
    <row r="120">
      <c r="A120" t="inlineStr">
        <is>
          <t>Oláh Orsolya</t>
        </is>
      </c>
      <c r="B120" t="inlineStr">
        <is>
          <t>német</t>
        </is>
      </c>
      <c r="C120" t="n">
        <v>5</v>
      </c>
      <c r="D120" s="11">
        <f>TODAY()+-28</f>
        <v/>
      </c>
    </row>
    <row r="121">
      <c r="A121" t="inlineStr">
        <is>
          <t>Takács Norbert</t>
        </is>
      </c>
      <c r="B121" t="inlineStr">
        <is>
          <t>biológia</t>
        </is>
      </c>
      <c r="C121" t="n">
        <v>2</v>
      </c>
      <c r="D121" s="11">
        <f>TODAY()+-32</f>
        <v/>
      </c>
    </row>
    <row r="122">
      <c r="A122" t="inlineStr">
        <is>
          <t>Rácz Judit</t>
        </is>
      </c>
      <c r="B122" t="inlineStr">
        <is>
          <t>biológia</t>
        </is>
      </c>
      <c r="C122" t="n">
        <v>4</v>
      </c>
      <c r="D122" s="11">
        <f>TODAY()+5</f>
        <v/>
      </c>
    </row>
    <row r="123">
      <c r="A123" t="inlineStr">
        <is>
          <t>Somogyi Emese</t>
        </is>
      </c>
      <c r="B123" t="inlineStr">
        <is>
          <t>angol</t>
        </is>
      </c>
      <c r="C123" t="n">
        <v>3</v>
      </c>
      <c r="D123" s="11">
        <f>TODAY()+-7</f>
        <v/>
      </c>
    </row>
    <row r="124">
      <c r="A124" t="inlineStr">
        <is>
          <t>Rácz Gabriella</t>
        </is>
      </c>
      <c r="B124" t="inlineStr">
        <is>
          <t>angol</t>
        </is>
      </c>
      <c r="C124" t="n">
        <v>3</v>
      </c>
      <c r="D124" s="11">
        <f>TODAY()+1</f>
        <v/>
      </c>
    </row>
    <row r="125">
      <c r="A125" t="inlineStr">
        <is>
          <t>Kerekes Dénes</t>
        </is>
      </c>
      <c r="B125" t="inlineStr">
        <is>
          <t>francia</t>
        </is>
      </c>
      <c r="C125" t="n">
        <v>3</v>
      </c>
      <c r="D125" s="11">
        <f>TODAY()+15</f>
        <v/>
      </c>
    </row>
    <row r="126">
      <c r="A126" t="inlineStr">
        <is>
          <t>Takács Félix</t>
        </is>
      </c>
      <c r="B126" t="inlineStr">
        <is>
          <t>angol</t>
        </is>
      </c>
      <c r="C126" t="n">
        <v>1</v>
      </c>
      <c r="D126" s="11">
        <f>TODAY()+35</f>
        <v/>
      </c>
    </row>
    <row r="127">
      <c r="A127" t="inlineStr">
        <is>
          <t>Lukács Ildikó</t>
        </is>
      </c>
      <c r="B127" t="inlineStr">
        <is>
          <t>biológia</t>
        </is>
      </c>
      <c r="C127" t="n">
        <v>1</v>
      </c>
      <c r="D127" s="11">
        <f>TODAY()+31</f>
        <v/>
      </c>
    </row>
    <row r="128">
      <c r="A128" t="inlineStr">
        <is>
          <t>Major Panna</t>
        </is>
      </c>
      <c r="B128" t="inlineStr">
        <is>
          <t>német</t>
        </is>
      </c>
      <c r="C128" t="n">
        <v>1</v>
      </c>
      <c r="D128" s="11">
        <f>TODAY()+2</f>
        <v/>
      </c>
    </row>
    <row r="129">
      <c r="A129" t="inlineStr">
        <is>
          <t>Ló Teréz</t>
        </is>
      </c>
      <c r="B129" t="inlineStr">
        <is>
          <t>biológia</t>
        </is>
      </c>
      <c r="C129" t="n">
        <v>5</v>
      </c>
      <c r="D129" s="11">
        <f>TODAY()+19</f>
        <v/>
      </c>
    </row>
    <row r="130">
      <c r="A130" t="inlineStr">
        <is>
          <t>Nagy Laura</t>
        </is>
      </c>
      <c r="B130" t="inlineStr">
        <is>
          <t>francia</t>
        </is>
      </c>
      <c r="C130" t="n">
        <v>2</v>
      </c>
      <c r="D130" s="11">
        <f>TODAY()+-40</f>
        <v/>
      </c>
    </row>
    <row r="131">
      <c r="A131" t="inlineStr">
        <is>
          <t>Somogyi Attila</t>
        </is>
      </c>
      <c r="B131" t="inlineStr">
        <is>
          <t>történelem</t>
        </is>
      </c>
      <c r="C131" t="n">
        <v>4</v>
      </c>
      <c r="D131" s="11">
        <f>TODAY()+34</f>
        <v/>
      </c>
    </row>
    <row r="132">
      <c r="A132" t="inlineStr">
        <is>
          <t>Antal Anna</t>
        </is>
      </c>
      <c r="B132" t="inlineStr">
        <is>
          <t>német</t>
        </is>
      </c>
      <c r="C132" t="n">
        <v>5</v>
      </c>
      <c r="D132" s="11">
        <f>TODAY()+-32</f>
        <v/>
      </c>
    </row>
    <row r="133">
      <c r="A133" t="inlineStr">
        <is>
          <t>Kós Mónika</t>
        </is>
      </c>
      <c r="B133" t="inlineStr">
        <is>
          <t>angol</t>
        </is>
      </c>
      <c r="C133" t="n">
        <v>3</v>
      </c>
      <c r="D133" s="11">
        <f>TODAY()+9</f>
        <v/>
      </c>
    </row>
    <row r="134">
      <c r="A134" t="inlineStr">
        <is>
          <t>Fehér Jenő</t>
        </is>
      </c>
      <c r="B134" t="inlineStr">
        <is>
          <t>biológia</t>
        </is>
      </c>
      <c r="C134" t="n">
        <v>4</v>
      </c>
      <c r="D134" s="11">
        <f>TODAY()+-40</f>
        <v/>
      </c>
    </row>
    <row r="135">
      <c r="A135" t="inlineStr">
        <is>
          <t>Pásztor Ádám</t>
        </is>
      </c>
      <c r="B135" t="inlineStr">
        <is>
          <t>angol</t>
        </is>
      </c>
      <c r="C135" t="n">
        <v>2</v>
      </c>
      <c r="D135" s="11">
        <f>TODAY()+-1</f>
        <v/>
      </c>
    </row>
    <row r="136">
      <c r="A136" t="inlineStr">
        <is>
          <t>Fazekas Imre</t>
        </is>
      </c>
      <c r="B136" t="inlineStr">
        <is>
          <t>történelem</t>
        </is>
      </c>
      <c r="C136" t="n">
        <v>3</v>
      </c>
      <c r="D136" s="11">
        <f>TODAY()+36</f>
        <v/>
      </c>
    </row>
    <row r="137">
      <c r="A137" t="inlineStr">
        <is>
          <t>Somogyi Márton</t>
        </is>
      </c>
      <c r="B137" t="inlineStr">
        <is>
          <t>angol</t>
        </is>
      </c>
      <c r="C137" t="n">
        <v>2</v>
      </c>
      <c r="D137" s="11">
        <f>TODAY()+-28</f>
        <v/>
      </c>
    </row>
    <row r="138">
      <c r="A138" t="inlineStr">
        <is>
          <t>Molnár Olivér</t>
        </is>
      </c>
      <c r="B138" t="inlineStr">
        <is>
          <t>francia</t>
        </is>
      </c>
      <c r="C138" t="n">
        <v>5</v>
      </c>
      <c r="D138" s="11">
        <f>TODAY()+-6</f>
        <v/>
      </c>
    </row>
    <row r="139">
      <c r="A139" t="inlineStr">
        <is>
          <t>Ló Nóra</t>
        </is>
      </c>
      <c r="B139" t="inlineStr">
        <is>
          <t>francia</t>
        </is>
      </c>
      <c r="C139" t="n">
        <v>5</v>
      </c>
      <c r="D139" s="11">
        <f>TODAY()+-33</f>
        <v/>
      </c>
    </row>
    <row r="140">
      <c r="A140" t="inlineStr">
        <is>
          <t>Mészáros Imre</t>
        </is>
      </c>
      <c r="B140" t="inlineStr">
        <is>
          <t>francia</t>
        </is>
      </c>
      <c r="C140" t="n">
        <v>5</v>
      </c>
      <c r="D140" s="11">
        <f>TODAY()+40</f>
        <v/>
      </c>
    </row>
    <row r="141">
      <c r="A141" t="inlineStr">
        <is>
          <t>Pintér Levente</t>
        </is>
      </c>
      <c r="B141" t="inlineStr">
        <is>
          <t>angol</t>
        </is>
      </c>
      <c r="C141" t="n">
        <v>2</v>
      </c>
      <c r="D141" s="11">
        <f>TODAY()+7</f>
        <v/>
      </c>
    </row>
    <row r="142">
      <c r="A142" t="inlineStr">
        <is>
          <t>Hajdu Félix</t>
        </is>
      </c>
      <c r="B142" t="inlineStr">
        <is>
          <t>angol</t>
        </is>
      </c>
      <c r="C142" t="n">
        <v>4</v>
      </c>
      <c r="D142" s="11">
        <f>TODAY()+-18</f>
        <v/>
      </c>
    </row>
    <row r="143">
      <c r="A143" t="inlineStr">
        <is>
          <t>Rácz Félix</t>
        </is>
      </c>
      <c r="B143" t="inlineStr">
        <is>
          <t>történelem</t>
        </is>
      </c>
      <c r="C143" t="n">
        <v>3</v>
      </c>
      <c r="D143" s="11">
        <f>TODAY()+24</f>
        <v/>
      </c>
    </row>
    <row r="144">
      <c r="A144" t="inlineStr">
        <is>
          <t>Simon Réka</t>
        </is>
      </c>
      <c r="B144" t="inlineStr">
        <is>
          <t>német</t>
        </is>
      </c>
      <c r="C144" t="n">
        <v>1</v>
      </c>
      <c r="D144" s="11">
        <f>TODAY()+-20</f>
        <v/>
      </c>
    </row>
    <row r="145">
      <c r="A145" t="inlineStr">
        <is>
          <t>Tóth Csilla</t>
        </is>
      </c>
      <c r="B145" t="inlineStr">
        <is>
          <t>matematika</t>
        </is>
      </c>
      <c r="C145" t="n">
        <v>2</v>
      </c>
      <c r="D145" s="11">
        <f>TODAY()+-17</f>
        <v/>
      </c>
    </row>
    <row r="146">
      <c r="A146" t="inlineStr">
        <is>
          <t>Ló Hanna</t>
        </is>
      </c>
      <c r="B146" t="inlineStr">
        <is>
          <t>matematika</t>
        </is>
      </c>
      <c r="C146" t="n">
        <v>1</v>
      </c>
      <c r="D146" s="11">
        <f>TODAY()+-10</f>
        <v/>
      </c>
    </row>
    <row r="147">
      <c r="A147" t="inlineStr">
        <is>
          <t>Takács Emese</t>
        </is>
      </c>
      <c r="B147" t="inlineStr">
        <is>
          <t>történelem</t>
        </is>
      </c>
      <c r="C147" t="n">
        <v>3</v>
      </c>
      <c r="D147" s="11">
        <f>TODAY()+-36</f>
        <v/>
      </c>
    </row>
    <row r="148">
      <c r="A148" t="inlineStr">
        <is>
          <t>Bogdán Csilla</t>
        </is>
      </c>
      <c r="B148" t="inlineStr">
        <is>
          <t>matematika</t>
        </is>
      </c>
      <c r="C148" t="n">
        <v>3</v>
      </c>
      <c r="D148" s="11">
        <f>TODAY()+-21</f>
        <v/>
      </c>
    </row>
    <row r="149">
      <c r="A149" t="inlineStr">
        <is>
          <t>Balogh Viktor</t>
        </is>
      </c>
      <c r="B149" t="inlineStr">
        <is>
          <t>német</t>
        </is>
      </c>
      <c r="C149" t="n">
        <v>4</v>
      </c>
      <c r="D149" s="11">
        <f>TODAY()+26</f>
        <v/>
      </c>
    </row>
    <row r="150">
      <c r="A150" t="inlineStr">
        <is>
          <t>Fazekas Gabriella</t>
        </is>
      </c>
      <c r="B150" t="inlineStr">
        <is>
          <t>német</t>
        </is>
      </c>
      <c r="C150" t="n">
        <v>3</v>
      </c>
      <c r="D150" s="11">
        <f>TODAY()+16</f>
        <v/>
      </c>
    </row>
    <row r="151">
      <c r="A151" t="inlineStr">
        <is>
          <t>Molnár Sándor</t>
        </is>
      </c>
      <c r="B151" t="inlineStr">
        <is>
          <t>történelem</t>
        </is>
      </c>
      <c r="C151" t="n">
        <v>1</v>
      </c>
      <c r="D151" s="11">
        <f>TODAY()+5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O29"/>
  <sheetViews>
    <sheetView workbookViewId="0">
      <selection activeCell="A1" sqref="A1"/>
    </sheetView>
  </sheetViews>
  <sheetFormatPr baseColWidth="8" defaultRowHeight="15"/>
  <cols>
    <col width="2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</cols>
  <sheetData>
    <row r="1">
      <c r="A1" s="6" t="inlineStr">
        <is>
          <t>csapat</t>
        </is>
      </c>
      <c r="B1" s="6" t="inlineStr">
        <is>
          <t>1. futam</t>
        </is>
      </c>
      <c r="C1" s="6" t="inlineStr">
        <is>
          <t>2. futam</t>
        </is>
      </c>
      <c r="D1" s="6" t="inlineStr">
        <is>
          <t>3. futam</t>
        </is>
      </c>
      <c r="E1" s="6" t="inlineStr">
        <is>
          <t>4. futam</t>
        </is>
      </c>
      <c r="F1" s="6" t="inlineStr">
        <is>
          <t>5. futam</t>
        </is>
      </c>
      <c r="G1" s="6" t="inlineStr">
        <is>
          <t>6. futam</t>
        </is>
      </c>
      <c r="H1" s="6" t="inlineStr">
        <is>
          <t>7. futam</t>
        </is>
      </c>
      <c r="I1" s="6" t="inlineStr">
        <is>
          <t>8. futam</t>
        </is>
      </c>
      <c r="J1" s="6" t="inlineStr">
        <is>
          <t>9. futam</t>
        </is>
      </c>
      <c r="K1" s="6" t="inlineStr">
        <is>
          <t>10. futam</t>
        </is>
      </c>
      <c r="L1" s="6" t="inlineStr">
        <is>
          <t>indult</t>
        </is>
      </c>
      <c r="M1" s="6" t="inlineStr">
        <is>
          <t>befejezte</t>
        </is>
      </c>
      <c r="N1" s="6" t="inlineStr">
        <is>
          <t>kiesett</t>
        </is>
      </c>
      <c r="O1" s="6" t="inlineStr">
        <is>
          <t>pontszám</t>
        </is>
      </c>
    </row>
    <row r="2">
      <c r="A2" t="inlineStr">
        <is>
          <t>Bükki Sólymok</t>
        </is>
      </c>
      <c r="C2" t="n">
        <v>11</v>
      </c>
      <c r="E2" t="n">
        <v>16</v>
      </c>
      <c r="F2" t="n">
        <v>12</v>
      </c>
      <c r="G2" t="n">
        <v>7</v>
      </c>
      <c r="H2" t="n">
        <v>9</v>
      </c>
      <c r="I2" t="n">
        <v>10</v>
      </c>
      <c r="J2" t="n">
        <v>23</v>
      </c>
      <c r="K2" t="inlineStr">
        <is>
          <t>kiesett</t>
        </is>
      </c>
      <c r="L2" s="12">
        <f>COUNTA(B2:K2)</f>
        <v/>
      </c>
      <c r="M2" s="12">
        <f>COUNT(B2:K2)</f>
        <v/>
      </c>
      <c r="N2" s="12">
        <f>COUNTIF(B2:K2,"kiesett")</f>
        <v/>
      </c>
      <c r="O2" s="12">
        <f>SUM(B2:K2)</f>
        <v/>
      </c>
    </row>
    <row r="3">
      <c r="A3" t="inlineStr">
        <is>
          <t>Tisza Turbó</t>
        </is>
      </c>
      <c r="B3" t="n">
        <v>17</v>
      </c>
      <c r="C3" t="n">
        <v>9</v>
      </c>
      <c r="E3" t="n">
        <v>12</v>
      </c>
      <c r="F3" t="inlineStr">
        <is>
          <t>kiesett</t>
        </is>
      </c>
      <c r="G3" t="inlineStr">
        <is>
          <t>kiesett</t>
        </is>
      </c>
      <c r="H3" t="n">
        <v>7</v>
      </c>
      <c r="J3" t="inlineStr">
        <is>
          <t>kiesett</t>
        </is>
      </c>
      <c r="K3" t="n">
        <v>4</v>
      </c>
      <c r="L3" s="12">
        <f>COUNTA(B3:K3)</f>
        <v/>
      </c>
      <c r="M3" s="12">
        <f>COUNT(B3:K3)</f>
        <v/>
      </c>
      <c r="N3" s="12">
        <f>COUNTIF(B3:K3,"kiesett")</f>
        <v/>
      </c>
      <c r="O3" s="12">
        <f>SUM(B3:K3)</f>
        <v/>
      </c>
    </row>
    <row r="4">
      <c r="A4" t="inlineStr">
        <is>
          <t>Alföldi Szél</t>
        </is>
      </c>
      <c r="B4" t="n">
        <v>13</v>
      </c>
      <c r="D4" t="n">
        <v>6</v>
      </c>
      <c r="E4" t="n">
        <v>23</v>
      </c>
      <c r="F4" t="n">
        <v>25</v>
      </c>
      <c r="G4" t="n">
        <v>5</v>
      </c>
      <c r="H4" t="n">
        <v>11</v>
      </c>
      <c r="I4" t="n">
        <v>13</v>
      </c>
      <c r="J4" t="n">
        <v>4</v>
      </c>
      <c r="K4" t="n">
        <v>22</v>
      </c>
      <c r="L4" s="12">
        <f>COUNTA(B4:K4)</f>
        <v/>
      </c>
      <c r="M4" s="12">
        <f>COUNT(B4:K4)</f>
        <v/>
      </c>
      <c r="N4" s="12">
        <f>COUNTIF(B4:K4,"kiesett")</f>
        <v/>
      </c>
      <c r="O4" s="12">
        <f>SUM(B4:K4)</f>
        <v/>
      </c>
    </row>
    <row r="5">
      <c r="A5" t="inlineStr">
        <is>
          <t>Balaton Racing</t>
        </is>
      </c>
      <c r="C5" t="n">
        <v>21</v>
      </c>
      <c r="D5" t="inlineStr">
        <is>
          <t>kiesett</t>
        </is>
      </c>
      <c r="F5" t="n">
        <v>24</v>
      </c>
      <c r="G5" t="n">
        <v>9</v>
      </c>
      <c r="H5" t="n">
        <v>12</v>
      </c>
      <c r="I5" t="inlineStr">
        <is>
          <t>kiesett</t>
        </is>
      </c>
      <c r="J5" t="n">
        <v>2</v>
      </c>
      <c r="K5" t="n">
        <v>24</v>
      </c>
      <c r="L5" s="12">
        <f>COUNTA(B5:K5)</f>
        <v/>
      </c>
      <c r="M5" s="12">
        <f>COUNT(B5:K5)</f>
        <v/>
      </c>
      <c r="N5" s="12">
        <f>COUNTIF(B5:K5,"kiesett")</f>
        <v/>
      </c>
      <c r="O5" s="12">
        <f>SUM(B5:K5)</f>
        <v/>
      </c>
    </row>
    <row r="6">
      <c r="A6" t="inlineStr">
        <is>
          <t>Mecsek Motorsport</t>
        </is>
      </c>
      <c r="B6" t="n">
        <v>22</v>
      </c>
      <c r="D6" t="n">
        <v>12</v>
      </c>
      <c r="E6" t="inlineStr">
        <is>
          <t>kiesett</t>
        </is>
      </c>
      <c r="G6" t="n">
        <v>2</v>
      </c>
      <c r="H6" t="n">
        <v>25</v>
      </c>
      <c r="I6" t="n">
        <v>2</v>
      </c>
      <c r="J6" t="n">
        <v>16</v>
      </c>
      <c r="K6" t="n">
        <v>10</v>
      </c>
      <c r="L6" s="12">
        <f>COUNTA(B6:K6)</f>
        <v/>
      </c>
      <c r="M6" s="12">
        <f>COUNT(B6:K6)</f>
        <v/>
      </c>
      <c r="N6" s="12">
        <f>COUNTIF(B6:K6,"kiesett")</f>
        <v/>
      </c>
      <c r="O6" s="12">
        <f>SUM(B6:K6)</f>
        <v/>
      </c>
    </row>
    <row r="7">
      <c r="A7" t="inlineStr">
        <is>
          <t>Duna Dinamó</t>
        </is>
      </c>
      <c r="B7" t="n">
        <v>14</v>
      </c>
      <c r="C7" t="n">
        <v>22</v>
      </c>
      <c r="F7" t="inlineStr">
        <is>
          <t>kiesett</t>
        </is>
      </c>
      <c r="G7" t="n">
        <v>14</v>
      </c>
      <c r="H7" t="n">
        <v>17</v>
      </c>
      <c r="I7" t="inlineStr">
        <is>
          <t>kiesett</t>
        </is>
      </c>
      <c r="J7" t="n">
        <v>13</v>
      </c>
      <c r="K7" t="n">
        <v>18</v>
      </c>
      <c r="L7" s="12">
        <f>COUNTA(B7:K7)</f>
        <v/>
      </c>
      <c r="M7" s="12">
        <f>COUNT(B7:K7)</f>
        <v/>
      </c>
      <c r="N7" s="12">
        <f>COUNTIF(B7:K7,"kiesett")</f>
        <v/>
      </c>
      <c r="O7" s="12">
        <f>SUM(B7:K7)</f>
        <v/>
      </c>
    </row>
    <row r="8">
      <c r="A8" t="inlineStr">
        <is>
          <t>Hortobágy Hajtók</t>
        </is>
      </c>
      <c r="B8" t="n">
        <v>5</v>
      </c>
      <c r="C8" t="n">
        <v>2</v>
      </c>
      <c r="D8" t="inlineStr">
        <is>
          <t>kiesett</t>
        </is>
      </c>
      <c r="E8" t="n">
        <v>20</v>
      </c>
      <c r="F8" t="n">
        <v>20</v>
      </c>
      <c r="G8" t="n">
        <v>18</v>
      </c>
      <c r="H8" t="n">
        <v>7</v>
      </c>
      <c r="I8" t="n">
        <v>1</v>
      </c>
      <c r="J8" t="inlineStr">
        <is>
          <t>kiesett</t>
        </is>
      </c>
      <c r="L8" s="12">
        <f>COUNTA(B8:K8)</f>
        <v/>
      </c>
      <c r="M8" s="12">
        <f>COUNT(B8:K8)</f>
        <v/>
      </c>
      <c r="N8" s="12">
        <f>COUNTIF(B8:K8,"kiesett")</f>
        <v/>
      </c>
      <c r="O8" s="12">
        <f>SUM(B8:K8)</f>
        <v/>
      </c>
    </row>
    <row r="9">
      <c r="A9" t="inlineStr">
        <is>
          <t>Mátra Meteor</t>
        </is>
      </c>
      <c r="B9" t="n">
        <v>19</v>
      </c>
      <c r="C9" t="n">
        <v>24</v>
      </c>
      <c r="D9" t="inlineStr">
        <is>
          <t>kiesett</t>
        </is>
      </c>
      <c r="E9" t="n">
        <v>11</v>
      </c>
      <c r="F9" t="n">
        <v>3</v>
      </c>
      <c r="G9" t="n">
        <v>1</v>
      </c>
      <c r="H9" t="n">
        <v>9</v>
      </c>
      <c r="J9" t="n">
        <v>13</v>
      </c>
      <c r="L9" s="12">
        <f>COUNTA(B9:K9)</f>
        <v/>
      </c>
      <c r="M9" s="12">
        <f>COUNT(B9:K9)</f>
        <v/>
      </c>
      <c r="N9" s="12">
        <f>COUNTIF(B9:K9,"kiesett")</f>
        <v/>
      </c>
      <c r="O9" s="12">
        <f>SUM(B9:K9)</f>
        <v/>
      </c>
    </row>
    <row r="10">
      <c r="A10" t="inlineStr">
        <is>
          <t>Zemplén Zöldek</t>
        </is>
      </c>
      <c r="B10" t="n">
        <v>10</v>
      </c>
      <c r="C10" t="n">
        <v>17</v>
      </c>
      <c r="E10" t="n">
        <v>1</v>
      </c>
      <c r="F10" t="inlineStr">
        <is>
          <t>kiesett</t>
        </is>
      </c>
      <c r="G10" t="n">
        <v>6</v>
      </c>
      <c r="H10" t="n">
        <v>12</v>
      </c>
      <c r="I10" t="n">
        <v>6</v>
      </c>
      <c r="J10" t="n">
        <v>23</v>
      </c>
      <c r="K10" t="inlineStr">
        <is>
          <t>kiesett</t>
        </is>
      </c>
      <c r="L10" s="12">
        <f>COUNTA(B10:K10)</f>
        <v/>
      </c>
      <c r="M10" s="12">
        <f>COUNT(B10:K10)</f>
        <v/>
      </c>
      <c r="N10" s="12">
        <f>COUNTIF(B10:K10,"kiesett")</f>
        <v/>
      </c>
      <c r="O10" s="12">
        <f>SUM(B10:K10)</f>
        <v/>
      </c>
    </row>
    <row r="11">
      <c r="A11" t="inlineStr">
        <is>
          <t>Rába Rakéták</t>
        </is>
      </c>
      <c r="B11" t="n">
        <v>5</v>
      </c>
      <c r="C11" t="n">
        <v>24</v>
      </c>
      <c r="D11" t="n">
        <v>18</v>
      </c>
      <c r="H11" t="n">
        <v>20</v>
      </c>
      <c r="I11" t="n">
        <v>9</v>
      </c>
      <c r="J11" t="inlineStr">
        <is>
          <t>kiesett</t>
        </is>
      </c>
      <c r="K11" t="n">
        <v>14</v>
      </c>
      <c r="L11" s="12">
        <f>COUNTA(B11:K11)</f>
        <v/>
      </c>
      <c r="M11" s="12">
        <f>COUNT(B11:K11)</f>
        <v/>
      </c>
      <c r="N11" s="12">
        <f>COUNTIF(B11:K11,"kiesett")</f>
        <v/>
      </c>
      <c r="O11" s="12">
        <f>SUM(B11:K11)</f>
        <v/>
      </c>
    </row>
    <row r="12">
      <c r="A12" t="inlineStr">
        <is>
          <t>Pilis Pilóták</t>
        </is>
      </c>
      <c r="B12" t="n">
        <v>1</v>
      </c>
      <c r="C12" t="n">
        <v>22</v>
      </c>
      <c r="D12" t="n">
        <v>22</v>
      </c>
      <c r="G12" t="n">
        <v>21</v>
      </c>
      <c r="H12" t="n">
        <v>11</v>
      </c>
      <c r="I12" t="n">
        <v>14</v>
      </c>
      <c r="J12" t="n">
        <v>3</v>
      </c>
      <c r="K12" t="n">
        <v>17</v>
      </c>
      <c r="L12" s="12">
        <f>COUNTA(B12:K12)</f>
        <v/>
      </c>
      <c r="M12" s="12">
        <f>COUNT(B12:K12)</f>
        <v/>
      </c>
      <c r="N12" s="12">
        <f>COUNTIF(B12:K12,"kiesett")</f>
        <v/>
      </c>
      <c r="O12" s="12">
        <f>SUM(B12:K12)</f>
        <v/>
      </c>
    </row>
    <row r="13">
      <c r="A13" t="inlineStr">
        <is>
          <t>Kőröshegy Kupa</t>
        </is>
      </c>
      <c r="B13" t="n">
        <v>21</v>
      </c>
      <c r="C13" t="n">
        <v>12</v>
      </c>
      <c r="D13" t="n">
        <v>13</v>
      </c>
      <c r="E13" t="n">
        <v>4</v>
      </c>
      <c r="F13" t="n">
        <v>24</v>
      </c>
      <c r="G13" t="n">
        <v>20</v>
      </c>
      <c r="H13" t="n">
        <v>23</v>
      </c>
      <c r="I13" t="n">
        <v>4</v>
      </c>
      <c r="J13" t="n">
        <v>11</v>
      </c>
      <c r="L13" s="12">
        <f>COUNTA(B13:K13)</f>
        <v/>
      </c>
      <c r="M13" s="12">
        <f>COUNT(B13:K13)</f>
        <v/>
      </c>
      <c r="N13" s="12">
        <f>COUNTIF(B13:K13,"kiesett")</f>
        <v/>
      </c>
      <c r="O13" s="12">
        <f>SUM(B13:K13)</f>
        <v/>
      </c>
    </row>
    <row r="14">
      <c r="A14" s="13" t="inlineStr">
        <is>
          <t>nem indult</t>
        </is>
      </c>
      <c r="B14" s="12">
        <f>COUNTBLANK(B2:B13)</f>
        <v/>
      </c>
      <c r="C14" s="12">
        <f>COUNTBLANK(C2:C13)</f>
        <v/>
      </c>
      <c r="D14" s="12">
        <f>COUNTBLANK(D2:D13)</f>
        <v/>
      </c>
      <c r="E14" s="12">
        <f>COUNTBLANK(E2:E13)</f>
        <v/>
      </c>
      <c r="F14" s="12">
        <f>COUNTBLANK(F2:F13)</f>
        <v/>
      </c>
      <c r="G14" s="12">
        <f>COUNTBLANK(G2:G13)</f>
        <v/>
      </c>
      <c r="H14" s="12">
        <f>COUNTBLANK(H2:H13)</f>
        <v/>
      </c>
      <c r="I14" s="12">
        <f>COUNTBLANK(I2:I13)</f>
        <v/>
      </c>
      <c r="J14" s="12">
        <f>COUNTBLANK(J2:J13)</f>
        <v/>
      </c>
      <c r="K14" s="12">
        <f>COUNTBLANK(K2:K13)</f>
        <v/>
      </c>
    </row>
    <row r="16">
      <c r="A16" s="4" t="inlineStr">
        <is>
          <t>Feladatok</t>
        </is>
      </c>
    </row>
    <row r="17">
      <c r="A17" t="inlineStr">
        <is>
          <t>Egy autóverseny-sorozat jegyzőkönyve. Üres cella: a csapat nem indult. "kiesett": baleset vagy</t>
        </is>
      </c>
    </row>
    <row r="18">
      <c r="A18" t="inlineStr">
        <is>
          <t>műszaki hiba miatt feladta. Szám: a befejezett futamért kapott pontszám.</t>
        </is>
      </c>
    </row>
    <row r="19">
      <c r="A19" t="inlineStr">
        <is>
          <t>1. L oszlop: hány futamon indult a csapat? (minden nem üres cella: DARAB2, COUNTA)</t>
        </is>
      </c>
    </row>
    <row r="20">
      <c r="A20" t="inlineStr">
        <is>
          <t>2. M oszlop: hány futamot fejezett be? (csak a számok: DARAB, COUNT)</t>
        </is>
      </c>
    </row>
    <row r="21">
      <c r="A21" t="inlineStr">
        <is>
          <t>3. N oszlop: hányszor esett ki? (DARABTELI)    4. O oszlop: összpontszám.</t>
        </is>
      </c>
    </row>
    <row r="22">
      <c r="A22" t="inlineStr">
        <is>
          <t>5. 14. sor: futamonként hány csapat nem indult? (DARABÜRES, COUNTBLANK)</t>
        </is>
      </c>
    </row>
    <row r="24">
      <c r="A24" s="9" t="inlineStr">
        <is>
          <t>Megoldás (képletek magyar Excelben):</t>
        </is>
      </c>
    </row>
    <row r="25">
      <c r="A25" s="10" t="inlineStr">
        <is>
          <t>L2:  =DARAB2(B2:K2)</t>
        </is>
      </c>
    </row>
    <row r="26">
      <c r="A26" s="10" t="inlineStr">
        <is>
          <t>M2:  =DARAB(B2:K2)</t>
        </is>
      </c>
    </row>
    <row r="27">
      <c r="A27" s="10" t="inlineStr">
        <is>
          <t>N2:  =DARABTELI(B2:K2;"kiesett")</t>
        </is>
      </c>
    </row>
    <row r="28">
      <c r="A28" s="10" t="inlineStr">
        <is>
          <t>O2:  =SZUM(B2:K2)</t>
        </is>
      </c>
    </row>
    <row r="29">
      <c r="A29" s="10" t="inlineStr">
        <is>
          <t>B14:  =DARABÜRES(B2:B13)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21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13" customWidth="1" min="3" max="3"/>
    <col width="10" customWidth="1" min="4" max="4"/>
    <col width="10" customWidth="1" min="6" max="6"/>
    <col width="18" customWidth="1" min="7" max="7"/>
    <col width="20" customWidth="1" min="8" max="8"/>
  </cols>
  <sheetData>
    <row r="1">
      <c r="A1" s="6" t="inlineStr">
        <is>
          <t>osztály</t>
        </is>
      </c>
      <c r="B1" s="6" t="inlineStr">
        <is>
          <t>évfolyam</t>
        </is>
      </c>
      <c r="C1" s="6" t="inlineStr">
        <is>
          <t>büntetőpont</t>
        </is>
      </c>
      <c r="D1" s="6" t="inlineStr">
        <is>
          <t>helyezés</t>
        </is>
      </c>
      <c r="F1" s="6" t="inlineStr">
        <is>
          <t>k</t>
        </is>
      </c>
      <c r="G1" s="6" t="inlineStr">
        <is>
          <t>k. legtöbb pont</t>
        </is>
      </c>
      <c r="H1" s="6" t="inlineStr">
        <is>
          <t>k. legkevesebb pont</t>
        </is>
      </c>
      <c r="J1" s="4" t="inlineStr">
        <is>
          <t>Feladatok</t>
        </is>
      </c>
    </row>
    <row r="2">
      <c r="A2" t="inlineStr">
        <is>
          <t>9.A</t>
        </is>
      </c>
      <c r="B2" t="n">
        <v>9</v>
      </c>
      <c r="C2" t="n">
        <v>53</v>
      </c>
      <c r="D2" s="12">
        <f>_xlfn.RANK.EQ(C2,$C$2:$C$21,1)</f>
        <v/>
      </c>
      <c r="F2" t="n">
        <v>1</v>
      </c>
      <c r="G2" s="12">
        <f>LARGE($C$2:$C$21,F2)</f>
        <v/>
      </c>
      <c r="H2" s="12">
        <f>SMALL($C$2:$C$21,F2)</f>
        <v/>
      </c>
      <c r="J2" t="inlineStr">
        <is>
          <t>Az iskola osztályai büntetőpontot kapnak (késés, hiányzó felszerelés). Minél kevesebb a pont,</t>
        </is>
      </c>
    </row>
    <row r="3">
      <c r="A3" t="inlineStr">
        <is>
          <t>9.B</t>
        </is>
      </c>
      <c r="B3" t="n">
        <v>9</v>
      </c>
      <c r="C3" t="n">
        <v>32</v>
      </c>
      <c r="D3" s="12">
        <f>_xlfn.RANK.EQ(C3,$C$2:$C$21,1)</f>
        <v/>
      </c>
      <c r="F3" t="n">
        <v>2</v>
      </c>
      <c r="G3" s="12">
        <f>LARGE($C$2:$C$21,F3)</f>
        <v/>
      </c>
      <c r="H3" s="12">
        <f>SMALL($C$2:$C$21,F3)</f>
        <v/>
      </c>
      <c r="J3" t="inlineStr">
        <is>
          <t>annál előrébb áll az osztály.</t>
        </is>
      </c>
    </row>
    <row r="4">
      <c r="A4" t="inlineStr">
        <is>
          <t>9.C</t>
        </is>
      </c>
      <c r="B4" t="n">
        <v>9</v>
      </c>
      <c r="C4" t="n">
        <v>21</v>
      </c>
      <c r="D4" s="12">
        <f>_xlfn.RANK.EQ(C4,$C$2:$C$21,1)</f>
        <v/>
      </c>
      <c r="F4" t="n">
        <v>3</v>
      </c>
      <c r="G4" s="12">
        <f>LARGE($C$2:$C$21,F4)</f>
        <v/>
      </c>
      <c r="H4" s="12">
        <f>SMALL($C$2:$C$21,F4)</f>
        <v/>
      </c>
      <c r="J4" t="inlineStr">
        <is>
          <t>1. D oszlop: a helyezés RANG.EGY (RANK.EQ) függvénnyel. A harmadik argumentum 1: növekvő sorrend,</t>
        </is>
      </c>
    </row>
    <row r="5">
      <c r="A5" t="inlineStr">
        <is>
          <t>9.D</t>
        </is>
      </c>
      <c r="B5" t="n">
        <v>9</v>
      </c>
      <c r="C5" t="n">
        <v>12</v>
      </c>
      <c r="D5" s="12">
        <f>_xlfn.RANK.EQ(C5,$C$2:$C$21,1)</f>
        <v/>
      </c>
      <c r="J5" t="inlineStr">
        <is>
          <t xml:space="preserve">   vagyis a legkevesebb pont kapja az 1. helyet. Azonos pontszám azonos helyezést kap.</t>
        </is>
      </c>
    </row>
    <row r="6">
      <c r="A6" t="inlineStr">
        <is>
          <t>9.E</t>
        </is>
      </c>
      <c r="B6" t="n">
        <v>9</v>
      </c>
      <c r="C6" t="n">
        <v>44</v>
      </c>
      <c r="D6" s="12">
        <f>_xlfn.RANK.EQ(C6,$C$2:$C$21,1)</f>
        <v/>
      </c>
      <c r="F6" s="13" t="inlineStr">
        <is>
          <t>medián</t>
        </is>
      </c>
      <c r="G6" s="12">
        <f>MEDIAN(C2:C21)</f>
        <v/>
      </c>
      <c r="J6" t="inlineStr">
        <is>
          <t>2. G2:H4: a k. legnagyobb és a k. legkisebb pontszám (NAGY, KICSI); k az F oszlopban.</t>
        </is>
      </c>
    </row>
    <row r="7">
      <c r="A7" t="inlineStr">
        <is>
          <t>10.A</t>
        </is>
      </c>
      <c r="B7" t="n">
        <v>10</v>
      </c>
      <c r="C7" t="n">
        <v>17</v>
      </c>
      <c r="D7" s="12">
        <f>_xlfn.RANK.EQ(C7,$C$2:$C$21,1)</f>
        <v/>
      </c>
      <c r="J7" t="inlineStr">
        <is>
          <t>3. G6: a pontszámok mediánja.</t>
        </is>
      </c>
    </row>
    <row r="8">
      <c r="A8" t="inlineStr">
        <is>
          <t>10.B</t>
        </is>
      </c>
      <c r="B8" t="n">
        <v>10</v>
      </c>
      <c r="C8" t="n">
        <v>5</v>
      </c>
      <c r="D8" s="12">
        <f>_xlfn.RANK.EQ(C8,$C$2:$C$21,1)</f>
        <v/>
      </c>
      <c r="F8" s="6" t="inlineStr">
        <is>
          <t>évfolyam</t>
        </is>
      </c>
      <c r="G8" s="6" t="inlineStr">
        <is>
          <t>legtöbb pont</t>
        </is>
      </c>
      <c r="H8" s="6" t="inlineStr">
        <is>
          <t>legkevesebb pont</t>
        </is>
      </c>
      <c r="J8" t="inlineStr">
        <is>
          <t>4. G9:H12: évfolyamonként a legtöbb és a legkevesebb pont (MAXHA, MINHA).</t>
        </is>
      </c>
    </row>
    <row r="9">
      <c r="A9" t="inlineStr">
        <is>
          <t>10.C</t>
        </is>
      </c>
      <c r="B9" t="n">
        <v>10</v>
      </c>
      <c r="C9" t="n">
        <v>17</v>
      </c>
      <c r="D9" s="12">
        <f>_xlfn.RANK.EQ(C9,$C$2:$C$21,1)</f>
        <v/>
      </c>
      <c r="F9" t="n">
        <v>9</v>
      </c>
      <c r="G9" s="12">
        <f>_xlfn.MAXIFS($C$2:$C$21,$B$2:$B$21,F9)</f>
        <v/>
      </c>
      <c r="H9" s="12">
        <f>_xlfn.MINIFS($C$2:$C$21,$B$2:$B$21,F9)</f>
        <v/>
      </c>
    </row>
    <row r="10">
      <c r="A10" t="inlineStr">
        <is>
          <t>10.D</t>
        </is>
      </c>
      <c r="B10" t="n">
        <v>10</v>
      </c>
      <c r="C10" t="n">
        <v>45</v>
      </c>
      <c r="D10" s="12">
        <f>_xlfn.RANK.EQ(C10,$C$2:$C$21,1)</f>
        <v/>
      </c>
      <c r="F10" t="n">
        <v>10</v>
      </c>
      <c r="G10" s="12">
        <f>_xlfn.MAXIFS($C$2:$C$21,$B$2:$B$21,F10)</f>
        <v/>
      </c>
      <c r="H10" s="12">
        <f>_xlfn.MINIFS($C$2:$C$21,$B$2:$B$21,F10)</f>
        <v/>
      </c>
      <c r="J10" s="9" t="inlineStr">
        <is>
          <t>Megoldás (képletek magyar Excelben):</t>
        </is>
      </c>
    </row>
    <row r="11">
      <c r="A11" t="inlineStr">
        <is>
          <t>10.E</t>
        </is>
      </c>
      <c r="B11" t="n">
        <v>10</v>
      </c>
      <c r="C11" t="n">
        <v>23</v>
      </c>
      <c r="D11" s="12">
        <f>_xlfn.RANK.EQ(C11,$C$2:$C$21,1)</f>
        <v/>
      </c>
      <c r="F11" t="n">
        <v>11</v>
      </c>
      <c r="G11" s="12">
        <f>_xlfn.MAXIFS($C$2:$C$21,$B$2:$B$21,F11)</f>
        <v/>
      </c>
      <c r="H11" s="12">
        <f>_xlfn.MINIFS($C$2:$C$21,$B$2:$B$21,F11)</f>
        <v/>
      </c>
      <c r="J11" s="10" t="inlineStr">
        <is>
          <t>D2:  =RANG.EGY(C2;$C$2:$C$21;1)</t>
        </is>
      </c>
    </row>
    <row r="12">
      <c r="A12" t="inlineStr">
        <is>
          <t>11.A</t>
        </is>
      </c>
      <c r="B12" t="n">
        <v>11</v>
      </c>
      <c r="C12" t="n">
        <v>38</v>
      </c>
      <c r="D12" s="12">
        <f>_xlfn.RANK.EQ(C12,$C$2:$C$21,1)</f>
        <v/>
      </c>
      <c r="F12" t="n">
        <v>12</v>
      </c>
      <c r="G12" s="12">
        <f>_xlfn.MAXIFS($C$2:$C$21,$B$2:$B$21,F12)</f>
        <v/>
      </c>
      <c r="H12" s="12">
        <f>_xlfn.MINIFS($C$2:$C$21,$B$2:$B$21,F12)</f>
        <v/>
      </c>
      <c r="J12" s="10" t="inlineStr">
        <is>
          <t>G2:  =NAGY($C$2:$C$21;F2)</t>
        </is>
      </c>
    </row>
    <row r="13">
      <c r="A13" t="inlineStr">
        <is>
          <t>11.B</t>
        </is>
      </c>
      <c r="B13" t="n">
        <v>11</v>
      </c>
      <c r="C13" t="n">
        <v>15</v>
      </c>
      <c r="D13" s="12">
        <f>_xlfn.RANK.EQ(C13,$C$2:$C$21,1)</f>
        <v/>
      </c>
      <c r="J13" s="10" t="inlineStr">
        <is>
          <t>H2:  =KICSI($C$2:$C$21;F2)</t>
        </is>
      </c>
    </row>
    <row r="14">
      <c r="A14" t="inlineStr">
        <is>
          <t>11.C</t>
        </is>
      </c>
      <c r="B14" t="n">
        <v>11</v>
      </c>
      <c r="C14" t="n">
        <v>3</v>
      </c>
      <c r="D14" s="12">
        <f>_xlfn.RANK.EQ(C14,$C$2:$C$21,1)</f>
        <v/>
      </c>
      <c r="J14" s="10" t="inlineStr">
        <is>
          <t>G6:  =MEDIÁN(C2:C21)</t>
        </is>
      </c>
    </row>
    <row r="15">
      <c r="A15" t="inlineStr">
        <is>
          <t>11.D</t>
        </is>
      </c>
      <c r="B15" t="n">
        <v>11</v>
      </c>
      <c r="C15" t="n">
        <v>40</v>
      </c>
      <c r="D15" s="12">
        <f>_xlfn.RANK.EQ(C15,$C$2:$C$21,1)</f>
        <v/>
      </c>
      <c r="J15" s="10" t="inlineStr">
        <is>
          <t>G9:  =MAXHA($C$2:$C$21;$B$2:$B$21;F9)</t>
        </is>
      </c>
    </row>
    <row r="16">
      <c r="A16" t="inlineStr">
        <is>
          <t>11.E</t>
        </is>
      </c>
      <c r="B16" t="n">
        <v>11</v>
      </c>
      <c r="C16" t="n">
        <v>1</v>
      </c>
      <c r="D16" s="12">
        <f>_xlfn.RANK.EQ(C16,$C$2:$C$21,1)</f>
        <v/>
      </c>
      <c r="J16" s="10" t="inlineStr">
        <is>
          <t>H9:  =MINHA($C$2:$C$21;$B$2:$B$21;F9)</t>
        </is>
      </c>
    </row>
    <row r="17">
      <c r="A17" t="inlineStr">
        <is>
          <t>12.A</t>
        </is>
      </c>
      <c r="B17" t="n">
        <v>12</v>
      </c>
      <c r="C17" t="n">
        <v>6</v>
      </c>
      <c r="D17" s="12">
        <f>_xlfn.RANK.EQ(C17,$C$2:$C$21,1)</f>
        <v/>
      </c>
    </row>
    <row r="18">
      <c r="A18" t="inlineStr">
        <is>
          <t>12.B</t>
        </is>
      </c>
      <c r="B18" t="n">
        <v>12</v>
      </c>
      <c r="C18" t="n">
        <v>34</v>
      </c>
      <c r="D18" s="12">
        <f>_xlfn.RANK.EQ(C18,$C$2:$C$21,1)</f>
        <v/>
      </c>
    </row>
    <row r="19">
      <c r="A19" t="inlineStr">
        <is>
          <t>12.C</t>
        </is>
      </c>
      <c r="B19" t="n">
        <v>12</v>
      </c>
      <c r="C19" t="n">
        <v>55</v>
      </c>
      <c r="D19" s="12">
        <f>_xlfn.RANK.EQ(C19,$C$2:$C$21,1)</f>
        <v/>
      </c>
    </row>
    <row r="20">
      <c r="A20" t="inlineStr">
        <is>
          <t>12.D</t>
        </is>
      </c>
      <c r="B20" t="n">
        <v>12</v>
      </c>
      <c r="C20" t="n">
        <v>24</v>
      </c>
      <c r="D20" s="12">
        <f>_xlfn.RANK.EQ(C20,$C$2:$C$21,1)</f>
        <v/>
      </c>
    </row>
    <row r="21">
      <c r="A21" t="inlineStr">
        <is>
          <t>12.E</t>
        </is>
      </c>
      <c r="B21" t="n">
        <v>12</v>
      </c>
      <c r="C21" t="n">
        <v>44</v>
      </c>
      <c r="D21" s="12">
        <f>_xlfn.RANK.EQ(C21,$C$2:$C$21,1)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2026-10-15T16:21:48Z</dcterms:created>
  <dcterms:modified xmlns:dcterms="http://purl.org/dc/terms/" xmlns:xsi="http://www.w3.org/2001/XMLSchema-instance" xsi:type="dcterms:W3CDTF">2026-10-15T16:21:48Z</dcterms:modified>
</cp:coreProperties>
</file>